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16" documentId="8_{BB29F99B-0099-4190-B2F0-1090EEE96EB4}" xr6:coauthVersionLast="47" xr6:coauthVersionMax="47" xr10:uidLastSave="{F87E2560-DDEA-44D9-A7B9-209290D5AC81}"/>
  <bookViews>
    <workbookView xWindow="-120" yWindow="-120" windowWidth="29040" windowHeight="15840" xr2:uid="{687F74BC-88F0-4118-A2A7-3E9D31DC584E}"/>
  </bookViews>
  <sheets>
    <sheet name="Bulk Deals" sheetId="1" r:id="rId1"/>
  </sheets>
  <definedNames>
    <definedName name="_xlnm._FilterDatabase" localSheetId="0" hidden="1">'Bulk Deals'!$A$34:$E$55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53" i="1"/>
  <c r="B53" i="1"/>
  <c r="B32" i="1"/>
  <c r="B31" i="1"/>
  <c r="B30" i="1"/>
  <c r="B29" i="1"/>
  <c r="B28" i="1"/>
  <c r="B27" i="1"/>
  <c r="B26" i="1"/>
  <c r="B25" i="1"/>
  <c r="B24" i="1"/>
  <c r="E28" i="1"/>
  <c r="E27" i="1"/>
  <c r="E26" i="1"/>
  <c r="E32" i="1"/>
  <c r="E31" i="1"/>
  <c r="E30" i="1"/>
  <c r="E29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6" i="1"/>
  <c r="E62" i="1" l="1"/>
  <c r="E61" i="1"/>
  <c r="E60" i="1"/>
  <c r="E59" i="1"/>
  <c r="E58" i="1"/>
  <c r="B62" i="1"/>
  <c r="B61" i="1"/>
  <c r="B60" i="1"/>
  <c r="B59" i="1"/>
  <c r="B58" i="1"/>
  <c r="E46" i="1"/>
  <c r="E45" i="1"/>
  <c r="E44" i="1"/>
  <c r="E43" i="1"/>
  <c r="E42" i="1"/>
  <c r="E41" i="1"/>
  <c r="E40" i="1"/>
  <c r="E39" i="1"/>
  <c r="E38" i="1"/>
  <c r="E37" i="1"/>
  <c r="E36" i="1"/>
  <c r="E35" i="1"/>
  <c r="B46" i="1"/>
  <c r="B45" i="1"/>
  <c r="B44" i="1"/>
  <c r="B43" i="1"/>
  <c r="B42" i="1"/>
  <c r="B41" i="1"/>
  <c r="B40" i="1"/>
  <c r="B39" i="1"/>
  <c r="B38" i="1"/>
  <c r="B37" i="1"/>
  <c r="B36" i="1"/>
  <c r="B35" i="1"/>
  <c r="E65" i="1" l="1"/>
  <c r="E64" i="1"/>
  <c r="E63" i="1"/>
  <c r="B65" i="1"/>
  <c r="B64" i="1"/>
  <c r="B63" i="1"/>
  <c r="E55" i="1"/>
  <c r="E54" i="1"/>
  <c r="E52" i="1"/>
  <c r="E51" i="1"/>
  <c r="E50" i="1"/>
  <c r="E49" i="1"/>
  <c r="E48" i="1"/>
  <c r="E47" i="1"/>
  <c r="B55" i="1"/>
  <c r="B54" i="1"/>
  <c r="B52" i="1"/>
  <c r="B51" i="1"/>
  <c r="B50" i="1"/>
  <c r="B49" i="1"/>
  <c r="B48" i="1"/>
  <c r="B47" i="1"/>
</calcChain>
</file>

<file path=xl/sharedStrings.xml><?xml version="1.0" encoding="utf-8"?>
<sst xmlns="http://schemas.openxmlformats.org/spreadsheetml/2006/main" count="79" uniqueCount="67">
  <si>
    <t>SKU</t>
  </si>
  <si>
    <t>SALE PRICE</t>
  </si>
  <si>
    <t>UNITS INCLUDED</t>
  </si>
  <si>
    <t>AVERAGE $ EACH</t>
  </si>
  <si>
    <t>E100235</t>
  </si>
  <si>
    <t>E100237</t>
  </si>
  <si>
    <t>E100236</t>
  </si>
  <si>
    <t>E100239</t>
  </si>
  <si>
    <t>E100244</t>
  </si>
  <si>
    <t>E100238</t>
  </si>
  <si>
    <t>E100241</t>
  </si>
  <si>
    <t>E100243</t>
  </si>
  <si>
    <t>E100247</t>
  </si>
  <si>
    <t>E100248</t>
  </si>
  <si>
    <t>E100250</t>
  </si>
  <si>
    <t>E100257</t>
  </si>
  <si>
    <t>E100258</t>
  </si>
  <si>
    <t>E100260</t>
  </si>
  <si>
    <t>E100261</t>
  </si>
  <si>
    <t>E100262</t>
  </si>
  <si>
    <t>E100263</t>
  </si>
  <si>
    <t>E100265</t>
  </si>
  <si>
    <t>E100266</t>
  </si>
  <si>
    <t>E100267</t>
  </si>
  <si>
    <t>E100268</t>
  </si>
  <si>
    <t>E100269</t>
  </si>
  <si>
    <t>E100271</t>
  </si>
  <si>
    <t>E100274</t>
  </si>
  <si>
    <t>E100275</t>
  </si>
  <si>
    <t>E100276</t>
  </si>
  <si>
    <t>E100278</t>
  </si>
  <si>
    <t>E100281</t>
  </si>
  <si>
    <t>A GREAT OPPORTUNITY TO FILL A CONTAINER TODAY</t>
  </si>
  <si>
    <t>7,000 DELL LAPTOPS AND DESKTOPS JUST LISTED</t>
  </si>
  <si>
    <t>ALL DELL LISTINGS AT 20% OFF REGULAR PRICES TO HELP YOU COMBAT THE US $ EXCHANGE RATE</t>
  </si>
  <si>
    <t>OVER 4,500 HP AND LENOVO LAPTOPS AVAILABLE AT THESE GREAT PRICES</t>
  </si>
  <si>
    <t>OVER 1,800 HP AND LENOVO DESKTOPS AVAILABLE AT THESE GREAT PRICES</t>
  </si>
  <si>
    <t>BEAT THE EXCHANGE RATE - THESE NEW DELL LAPTOP LISTINGS ARE OFFERED AT 20% OFF OUR STANDARD PRICING</t>
  </si>
  <si>
    <t>E100283</t>
  </si>
  <si>
    <t>E100286</t>
  </si>
  <si>
    <t>E100287</t>
  </si>
  <si>
    <t>E100288</t>
  </si>
  <si>
    <t>E100289</t>
  </si>
  <si>
    <t>E100290</t>
  </si>
  <si>
    <t>E100292</t>
  </si>
  <si>
    <t>E100293</t>
  </si>
  <si>
    <t>E100294</t>
  </si>
  <si>
    <t>E100295</t>
  </si>
  <si>
    <t>E100296</t>
  </si>
  <si>
    <t>E100297</t>
  </si>
  <si>
    <t>E100298</t>
  </si>
  <si>
    <t>E100299</t>
  </si>
  <si>
    <t>E100300</t>
  </si>
  <si>
    <t>E100302</t>
  </si>
  <si>
    <t>E100303</t>
  </si>
  <si>
    <t>E100304</t>
  </si>
  <si>
    <t>E100305</t>
  </si>
  <si>
    <t>E100308</t>
  </si>
  <si>
    <t>E100309</t>
  </si>
  <si>
    <t>E100310</t>
  </si>
  <si>
    <t>E100311</t>
  </si>
  <si>
    <t>E100312</t>
  </si>
  <si>
    <t>BEAT THE EXCHANGE RATE ON THESE NEWLY LISTED DELL DESKTOPS</t>
  </si>
  <si>
    <t>E100242</t>
  </si>
  <si>
    <t>PAGE UPDATED JUNE 29, 2022  -- 12:00AM EASTERN TIME</t>
  </si>
  <si>
    <t>E100285</t>
  </si>
  <si>
    <t>=HYPERLINK("http://www.gwtechparts.com/60x-dell-inspiron-and-latitude-2013-2017-laptops-a-grade/", "60X DELL INSPIRON AND LATITUDE 2013-2017 LAPTOPS - ""A"" GRADE")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</si>
</sst>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9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889D-6908-4A85-BA96-6A3FDE4879F9}">
  <dimension ref="A1:H65"/>
  <sheetViews>
    <sheetView tabSelected="1" zoomScale="98" zoomScaleNormal="98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7.28515625" bestFit="1" customWidth="1"/>
    <col min="2" max="2" width="112.140625" bestFit="1" customWidth="1"/>
    <col min="3" max="3" width="11.7109375" customWidth="1"/>
    <col min="4" max="4" width="9.5703125" bestFit="1" customWidth="1"/>
    <col min="5" max="5" width="8.7109375" bestFit="1" customWidth="1"/>
    <col min="6" max="6" width="9.5703125" bestFit="1" customWidth="1"/>
    <col min="7" max="7" width="7.5703125" bestFit="1" customWidth="1"/>
    <col min="9" max="9" width="92.140625" bestFit="1" customWidth="1"/>
  </cols>
  <sheetData>
    <row r="1" spans="1:8" ht="15.75" x14ac:dyDescent="0.25">
      <c r="A1" s="17" t="s">
        <v>64</v>
      </c>
      <c r="B1" s="17"/>
      <c r="C1" s="17"/>
      <c r="D1" s="17"/>
      <c r="E1" s="18"/>
    </row>
    <row r="2" spans="1:8" x14ac:dyDescent="0.25">
      <c r="A2" s="19" t="s">
        <v>33</v>
      </c>
      <c r="B2" s="19"/>
      <c r="C2" s="19"/>
      <c r="D2" s="19"/>
      <c r="E2" s="19"/>
    </row>
    <row r="3" spans="1:8" x14ac:dyDescent="0.25">
      <c r="A3" s="19" t="s">
        <v>34</v>
      </c>
      <c r="B3" s="19"/>
      <c r="C3" s="19"/>
      <c r="D3" s="19"/>
      <c r="E3" s="19"/>
    </row>
    <row r="4" spans="1:8" x14ac:dyDescent="0.25">
      <c r="A4" s="19" t="s">
        <v>32</v>
      </c>
      <c r="B4" s="20"/>
      <c r="C4" s="20"/>
      <c r="D4" s="20"/>
      <c r="E4" s="21"/>
    </row>
    <row r="5" spans="1:8" s="1" customFormat="1" ht="23.25" x14ac:dyDescent="0.25">
      <c r="A5" s="2" t="s">
        <v>0</v>
      </c>
      <c r="B5" s="2" t="s">
        <v>37</v>
      </c>
      <c r="C5" s="3" t="s">
        <v>1</v>
      </c>
      <c r="D5" s="3" t="s">
        <v>2</v>
      </c>
      <c r="E5" s="3" t="s">
        <v>3</v>
      </c>
    </row>
    <row r="6" spans="1:8" s="1" customFormat="1" x14ac:dyDescent="0.25">
      <c r="A6" s="4" t="s">
        <v>38</v>
      </c>
      <c r="B6" s="8" t="str">
        <f>HYPERLINK("http://www.gwtechparts.com/319x-dell-mixed-model-14-17-3-inch-core-i-laptops-a-grade/", "319X DELL MIXED MODEL 14-17.3 INCH CORE I LAPTOPS - ""A"" GRADE")</f>
        <v>319X DELL MIXED MODEL 14-17.3 INCH CORE I LAPTOPS - "A" GRADE</v>
      </c>
      <c r="C6" s="7">
        <v>24600</v>
      </c>
      <c r="D6" s="5">
        <v>319</v>
      </c>
      <c r="E6" s="6">
        <f t="shared" ref="E6:E21" si="0">ROUND(C6/D6,0)</f>
        <v>77</v>
      </c>
      <c r="F6" s="16"/>
    </row>
    <row r="7" spans="1:8" s="1" customFormat="1" x14ac:dyDescent="0.25">
      <c r="A7" s="4" t="s">
        <v>65</v>
      </c>
      <c r="B7" s="8" t="s">
        <v>66</v>
      </c>
      <c r="C7" s="7">
        <v>3700</v>
      </c>
      <c r="D7" s="5">
        <v>60</v>
      </c>
      <c r="E7" s="6">
        <f t="shared" si="0"/>
        <v>62</v>
      </c>
      <c r="F7" s="16"/>
    </row>
    <row r="8" spans="1:8" s="1" customFormat="1" x14ac:dyDescent="0.25">
      <c r="A8" s="4" t="s">
        <v>39</v>
      </c>
      <c r="B8" s="8" t="str">
        <f>HYPERLINK("http://www.gwtechparts.com/79x-dell-latitude-e5400-and-e6400-core-2-duo-laptops-a-grade/", "79X DELL LATITUDE E5400 AND E6400 CORE 2 DUO LAPTOPS - ""A"" GRADE")</f>
        <v>79X DELL LATITUDE E5400 AND E6400 CORE 2 DUO LAPTOPS - "A" GRADE</v>
      </c>
      <c r="C8" s="7">
        <v>3200</v>
      </c>
      <c r="D8" s="5">
        <v>79</v>
      </c>
      <c r="E8" s="6">
        <f t="shared" si="0"/>
        <v>41</v>
      </c>
      <c r="F8" s="16"/>
      <c r="G8" s="22"/>
      <c r="H8" s="14"/>
    </row>
    <row r="9" spans="1:8" s="1" customFormat="1" x14ac:dyDescent="0.25">
      <c r="A9" s="4" t="s">
        <v>40</v>
      </c>
      <c r="B9" s="8" t="str">
        <f>HYPERLINK("http://www.gwtechparts.com/203x-dell-latitude-mixed-series-core-i-2014-2019-laptops-b-grade-cosmetic-imperfections/", "203X DELL LATITUDE MIXED SERIES CORE I 2014-2019 LAPTOPS - ""B"" GRADE - COSMETIC IMPERFECTIONS")</f>
        <v>203X DELL LATITUDE MIXED SERIES CORE I 2014-2019 LAPTOPS - "B" GRADE - COSMETIC IMPERFECTIONS</v>
      </c>
      <c r="C9" s="7">
        <v>16800</v>
      </c>
      <c r="D9" s="5">
        <v>203</v>
      </c>
      <c r="E9" s="6">
        <f t="shared" si="0"/>
        <v>83</v>
      </c>
      <c r="F9" s="16"/>
      <c r="G9" s="22"/>
      <c r="H9" s="14"/>
    </row>
    <row r="10" spans="1:8" s="1" customFormat="1" x14ac:dyDescent="0.25">
      <c r="A10" s="4" t="s">
        <v>41</v>
      </c>
      <c r="B10" s="8" t="str">
        <f>HYPERLINK("http://www.gwtechparts.com/248x-dell-latitude-e-series-2011-2013-core-i-laptops-b-grade-cosmetic-imperfections/", "248X DELL LATITUDE E-SERIES 2011-2013 CORE I LAPTOPS - ""B"" GRADE - COSMETIC IMPERFECTIONS")</f>
        <v>248X DELL LATITUDE E-SERIES 2011-2013 CORE I LAPTOPS - "B" GRADE - COSMETIC IMPERFECTIONS</v>
      </c>
      <c r="C10" s="7">
        <v>17800</v>
      </c>
      <c r="D10" s="5">
        <v>248</v>
      </c>
      <c r="E10" s="6">
        <f t="shared" si="0"/>
        <v>72</v>
      </c>
      <c r="F10" s="16"/>
      <c r="G10" s="22"/>
      <c r="H10" s="22"/>
    </row>
    <row r="11" spans="1:8" s="1" customFormat="1" x14ac:dyDescent="0.25">
      <c r="A11" s="4" t="s">
        <v>42</v>
      </c>
      <c r="B11" s="8" t="str">
        <f>HYPERLINK("http://www.gwtechparts.com/233x-dell-mixed-model-2013-2019-laptops-b-grade-cosmetic-imperfections/", "233X DELL MIXED MODEL 2013-2019 LAPTOPS - ""B"" GRADE - COSMETIC IMPERFECTIONS")</f>
        <v>233X DELL MIXED MODEL 2013-2019 LAPTOPS - "B" GRADE - COSMETIC IMPERFECTIONS</v>
      </c>
      <c r="C11" s="7">
        <v>12300</v>
      </c>
      <c r="D11" s="5">
        <v>233</v>
      </c>
      <c r="E11" s="6">
        <f t="shared" si="0"/>
        <v>53</v>
      </c>
      <c r="F11" s="16"/>
    </row>
    <row r="12" spans="1:8" s="1" customFormat="1" x14ac:dyDescent="0.25">
      <c r="A12" s="4" t="s">
        <v>43</v>
      </c>
      <c r="B12" s="8" t="str">
        <f>HYPERLINK("http://www.gwtechparts.com/64x-dell-mixed-model-series-core-i-laptops-b-grade-cosmetic-imperfections/", "64X DELL MIXED MODEL / SERIES CORE I LAPTOPS - ""B"" GRADE - COSMETIC IMPERFECTIONS")</f>
        <v>64X DELL MIXED MODEL / SERIES CORE I LAPTOPS - "B" GRADE - COSMETIC IMPERFECTIONS</v>
      </c>
      <c r="C12" s="7">
        <v>5000</v>
      </c>
      <c r="D12" s="5">
        <v>64</v>
      </c>
      <c r="E12" s="6">
        <f t="shared" si="0"/>
        <v>78</v>
      </c>
      <c r="F12" s="16"/>
    </row>
    <row r="13" spans="1:8" s="1" customFormat="1" x14ac:dyDescent="0.25">
      <c r="A13" s="4" t="s">
        <v>44</v>
      </c>
      <c r="B13" s="8" t="str">
        <f>HYPERLINK("http://www.gwtechparts.com/199x-dell-latitude-core-i-2014-2020-laptops-c-grade-missing-parts-function-issues/", "199X DELL LATITUDE CORE I 2014-2020 LAPTOPS - ""C"" GRADE - MISSING PARTS / FUNCTION ISSUES")</f>
        <v>199X DELL LATITUDE CORE I 2014-2020 LAPTOPS - "C" GRADE - MISSING PARTS / FUNCTION ISSUES</v>
      </c>
      <c r="C13" s="7">
        <v>13100</v>
      </c>
      <c r="D13" s="5">
        <v>199</v>
      </c>
      <c r="E13" s="6">
        <f t="shared" si="0"/>
        <v>66</v>
      </c>
      <c r="F13" s="16"/>
    </row>
    <row r="14" spans="1:8" s="1" customFormat="1" x14ac:dyDescent="0.25">
      <c r="A14" s="4" t="s">
        <v>45</v>
      </c>
      <c r="B14" s="8" t="str">
        <f>HYPERLINK("http://www.gwtechparts.com/117x-dell-inspiron-latitude-and-precision-2014-2020-laptops-c-grade-missing-parts-function-issues/", "117X DELL INSPIRON LATITUDE AND PRECISION 2014-2020 LAPTOPS - ""C"" GRADE - MISSING PARTS / FUNCTION ISSUES")</f>
        <v>117X DELL INSPIRON LATITUDE AND PRECISION 2014-2020 LAPTOPS - "C" GRADE - MISSING PARTS / FUNCTION ISSUES</v>
      </c>
      <c r="C14" s="7">
        <v>4700</v>
      </c>
      <c r="D14" s="5">
        <v>117</v>
      </c>
      <c r="E14" s="6">
        <f t="shared" si="0"/>
        <v>40</v>
      </c>
      <c r="F14" s="16"/>
    </row>
    <row r="15" spans="1:8" s="1" customFormat="1" x14ac:dyDescent="0.25">
      <c r="A15" s="4" t="s">
        <v>46</v>
      </c>
      <c r="B15" s="8" t="str">
        <f>HYPERLINK("http://www.gwtechparts.com/630x-dell-latitude-e-series-2011-2013-core-i-laptops-c-grade-missing-parts-function-issues/", "630X DELL LATITUDE E-SERIES 2011-2013 CORE I LAPTOPS - ""C"" GRADE - MISSING PARTS / FUNCTION ISSUES")</f>
        <v>630X DELL LATITUDE E-SERIES 2011-2013 CORE I LAPTOPS - "C" GRADE - MISSING PARTS / FUNCTION ISSUES</v>
      </c>
      <c r="C15" s="7">
        <v>31500</v>
      </c>
      <c r="D15" s="5">
        <v>630</v>
      </c>
      <c r="E15" s="6">
        <f t="shared" si="0"/>
        <v>50</v>
      </c>
      <c r="F15" s="16"/>
    </row>
    <row r="16" spans="1:8" s="1" customFormat="1" x14ac:dyDescent="0.25">
      <c r="A16" s="4" t="s">
        <v>47</v>
      </c>
      <c r="B16" s="8" t="str">
        <f>HYPERLINK("http://www.gwtechparts.com/98x-dell-mixed-model-series-2011-2013-laptops-c-grade-missing-parts-function-issues/", "98X DELL MIXED MODEL / SERIES 2011-2013 LAPTOPS - ""C"" GRADE - MISSING PARTS / FUNCTION ISSUES")</f>
        <v>98X DELL MIXED MODEL / SERIES 2011-2013 LAPTOPS - "C" GRADE - MISSING PARTS / FUNCTION ISSUES</v>
      </c>
      <c r="C16" s="7">
        <v>3600</v>
      </c>
      <c r="D16" s="5">
        <v>98</v>
      </c>
      <c r="E16" s="6">
        <f t="shared" si="0"/>
        <v>37</v>
      </c>
      <c r="F16" s="16"/>
    </row>
    <row r="17" spans="1:8" s="1" customFormat="1" x14ac:dyDescent="0.25">
      <c r="A17" s="4" t="s">
        <v>48</v>
      </c>
      <c r="B17" s="8" t="str">
        <f>HYPERLINK("http://www.gwtechparts.com/268x-dell-mixed-model-series-2008-2010-laptops-c-grade-missing-parts-function-issues/", "268X DELL MIXED MODEL / SERIES 2008-2010 LAPTOPS - ""C"" GRADE - MISSING PARTS / FUNCTION ISSUES")</f>
        <v>268X DELL MIXED MODEL / SERIES 2008-2010 LAPTOPS - "C" GRADE - MISSING PARTS / FUNCTION ISSUES</v>
      </c>
      <c r="C17" s="7">
        <v>8000</v>
      </c>
      <c r="D17" s="5">
        <v>268</v>
      </c>
      <c r="E17" s="6">
        <f t="shared" si="0"/>
        <v>30</v>
      </c>
      <c r="F17" s="16"/>
      <c r="G17" s="22"/>
      <c r="H17" s="22"/>
    </row>
    <row r="18" spans="1:8" s="1" customFormat="1" x14ac:dyDescent="0.25">
      <c r="A18" s="4" t="s">
        <v>49</v>
      </c>
      <c r="B18" s="8" t="str">
        <f>HYPERLINK("http://www.gwtechparts.com/137x-dell-inspiron-and-latitude-2014-2017-laptops-screen-function-issues/", "137X DELL INSPIRON AND LATITUDE 2014-2017 LAPTOPS - SCREEN / FUNCTION ISSUES")</f>
        <v>137X DELL INSPIRON AND LATITUDE 2014-2017 LAPTOPS - SCREEN / FUNCTION ISSUES</v>
      </c>
      <c r="C18" s="7">
        <v>7600</v>
      </c>
      <c r="D18" s="5">
        <v>137</v>
      </c>
      <c r="E18" s="6">
        <f t="shared" si="0"/>
        <v>55</v>
      </c>
      <c r="F18" s="16"/>
    </row>
    <row r="19" spans="1:8" s="1" customFormat="1" x14ac:dyDescent="0.25">
      <c r="A19" s="4" t="s">
        <v>50</v>
      </c>
      <c r="B19" s="8" t="str">
        <f>HYPERLINK("http://www.gwtechparts.com/170x-dell-latitude-e-series-2010-2013-core-i-laptops-screen-function-issues/", "170X DELL LATITUDE E-SERIES 2010-2013 CORE I LAPTOPS - SCREEN / FUNCTION ISSUES")</f>
        <v>170X DELL LATITUDE E-SERIES 2010-2013 CORE I LAPTOPS - SCREEN / FUNCTION ISSUES</v>
      </c>
      <c r="C19" s="7">
        <v>7800</v>
      </c>
      <c r="D19" s="5">
        <v>170</v>
      </c>
      <c r="E19" s="6">
        <f t="shared" si="0"/>
        <v>46</v>
      </c>
      <c r="F19" s="16"/>
    </row>
    <row r="20" spans="1:8" s="1" customFormat="1" x14ac:dyDescent="0.25">
      <c r="A20" s="4" t="s">
        <v>51</v>
      </c>
      <c r="B20" s="8" t="str">
        <f>HYPERLINK("http://www.gwtechparts.com/179x-dell-latitude-mixed-series-2015-2020-laptops-screen-function-issues/", "179X DELL LATITUDE MIXED SERIES 2015-2020 LAPTOPS - SCREEN / FUNCTION ISSUES")</f>
        <v>179X DELL LATITUDE MIXED SERIES 2015-2020 LAPTOPS - SCREEN / FUNCTION ISSUES</v>
      </c>
      <c r="C20" s="7">
        <v>7000</v>
      </c>
      <c r="D20" s="5">
        <v>179</v>
      </c>
      <c r="E20" s="6">
        <f t="shared" si="0"/>
        <v>39</v>
      </c>
      <c r="F20" s="16"/>
    </row>
    <row r="21" spans="1:8" s="1" customFormat="1" x14ac:dyDescent="0.25">
      <c r="A21" s="4" t="s">
        <v>52</v>
      </c>
      <c r="B21" s="8" t="str">
        <f>HYPERLINK("http://www.gwtechparts.com/62x-dell-mixed-model-series-2010-2014-laptops-screen-function-issues/", "62X DELL MIXED MODEL / SERIES 2010-2014 LAPTOPS - SCREEN / FUNCTION ISSUES")</f>
        <v>62X DELL MIXED MODEL / SERIES 2010-2014 LAPTOPS - SCREEN / FUNCTION ISSUES</v>
      </c>
      <c r="C21" s="7">
        <v>2000</v>
      </c>
      <c r="D21" s="5">
        <v>62</v>
      </c>
      <c r="E21" s="6">
        <f t="shared" si="0"/>
        <v>32</v>
      </c>
      <c r="F21" s="16"/>
    </row>
    <row r="22" spans="1:8" s="1" customFormat="1" x14ac:dyDescent="0.25">
      <c r="A22" s="4"/>
      <c r="B22" s="8"/>
      <c r="C22" s="7"/>
      <c r="D22" s="5"/>
      <c r="E22" s="6"/>
    </row>
    <row r="23" spans="1:8" s="1" customFormat="1" ht="23.25" x14ac:dyDescent="0.25">
      <c r="A23" s="2" t="s">
        <v>0</v>
      </c>
      <c r="B23" s="2" t="s">
        <v>62</v>
      </c>
      <c r="C23" s="3" t="s">
        <v>1</v>
      </c>
      <c r="D23" s="3" t="s">
        <v>2</v>
      </c>
      <c r="E23" s="3" t="s">
        <v>3</v>
      </c>
    </row>
    <row r="24" spans="1:8" s="1" customFormat="1" x14ac:dyDescent="0.25">
      <c r="A24" s="4" t="s">
        <v>53</v>
      </c>
      <c r="B24" s="8" t="str">
        <f>HYPERLINK("http://www.gwtechparts.com/206x-dell-mixed-model-2014-2019-tower-computers-a-grade/", "206X DELL MIXED MODEL 2014-2019 TOWER COMPUTERS - ""A"" GRADE")</f>
        <v>206X DELL MIXED MODEL 2014-2019 TOWER COMPUTERS - "A" GRADE</v>
      </c>
      <c r="C24" s="7">
        <v>16700</v>
      </c>
      <c r="D24" s="5">
        <v>206</v>
      </c>
      <c r="E24" s="6">
        <f t="shared" ref="E24:E32" si="1">ROUND(C24/D24,0)</f>
        <v>81</v>
      </c>
    </row>
    <row r="25" spans="1:8" s="1" customFormat="1" x14ac:dyDescent="0.25">
      <c r="A25" s="4" t="s">
        <v>54</v>
      </c>
      <c r="B25" s="8" t="str">
        <f>HYPERLINK("http://www.gwtechparts.com/452x-dell-optiplex-3010-7010-and-9010-2013-2017-core-i-desktop-computers-a-grade/", "452X DELL OPTIPLEX 3010 7010 AND 9010 2013-2017 CORE I DESKTOP COMPUTERS - ""A"" GRADE")</f>
        <v>452X DELL OPTIPLEX 3010 7010 AND 9010 2013-2017 CORE I DESKTOP COMPUTERS - "A" GRADE</v>
      </c>
      <c r="C25" s="7">
        <v>21200</v>
      </c>
      <c r="D25" s="5">
        <v>452</v>
      </c>
      <c r="E25" s="6">
        <f t="shared" si="1"/>
        <v>47</v>
      </c>
    </row>
    <row r="26" spans="1:8" s="1" customFormat="1" x14ac:dyDescent="0.25">
      <c r="A26" s="4" t="s">
        <v>55</v>
      </c>
      <c r="B26" s="8" t="str">
        <f>HYPERLINK("http://www.gwtechparts.com/151x-dell-mixed-model-2012-2016-core-i-desktop-computers-a-grade/", "151X DELL MIXED MODEL 2012-2016 CORE I DESKTOP COMPUTERS - ""A"" GRADE")</f>
        <v>151X DELL MIXED MODEL 2012-2016 CORE I DESKTOP COMPUTERS - "A" GRADE</v>
      </c>
      <c r="C26" s="7">
        <v>9100</v>
      </c>
      <c r="D26" s="5">
        <v>151</v>
      </c>
      <c r="E26" s="6">
        <f t="shared" ref="E26:E28" si="2">ROUND(C26/D26,0)</f>
        <v>60</v>
      </c>
      <c r="G26" s="22"/>
      <c r="H26" s="14"/>
    </row>
    <row r="27" spans="1:8" s="1" customFormat="1" x14ac:dyDescent="0.25">
      <c r="A27" s="4" t="s">
        <v>56</v>
      </c>
      <c r="B27" s="8" t="str">
        <f>HYPERLINK("http://www.gwtechparts.com/177x-dell-mixed-model-core-i-and-xeon-2010-2013-tower-computers-a-grade/", "177X DELL MIXED MODEL CORE I AND XEON 2010-2013 TOWER COMPUTERS - ""A"" GRADE")</f>
        <v>177X DELL MIXED MODEL CORE I AND XEON 2010-2013 TOWER COMPUTERS - "A" GRADE</v>
      </c>
      <c r="C27" s="7">
        <v>12700</v>
      </c>
      <c r="D27" s="5">
        <v>177</v>
      </c>
      <c r="E27" s="6">
        <f t="shared" si="2"/>
        <v>72</v>
      </c>
      <c r="G27" s="22"/>
      <c r="H27" s="14"/>
    </row>
    <row r="28" spans="1:8" s="1" customFormat="1" x14ac:dyDescent="0.25">
      <c r="A28" s="4" t="s">
        <v>57</v>
      </c>
      <c r="B28" s="8" t="str">
        <f>HYPERLINK("http://www.gwtechparts.com/435x-dell-mixed-model-2010-2013-tower-computers-a-grade/", "435X DELL MIXED MODEL 2010-2013 TOWER COMPUTERS - ""A"" GRADE")</f>
        <v>435X DELL MIXED MODEL 2010-2013 TOWER COMPUTERS - "A" GRADE</v>
      </c>
      <c r="C28" s="7">
        <v>11700</v>
      </c>
      <c r="D28" s="5">
        <v>435</v>
      </c>
      <c r="E28" s="6">
        <f t="shared" si="2"/>
        <v>27</v>
      </c>
      <c r="G28" s="22"/>
      <c r="H28" s="22"/>
    </row>
    <row r="29" spans="1:8" s="1" customFormat="1" x14ac:dyDescent="0.25">
      <c r="A29" s="4" t="s">
        <v>58</v>
      </c>
      <c r="B29" s="8" t="str">
        <f>HYPERLINK("http://www.gwtechparts.com/249x-dell-precision-optiplex-and-inspiron-mixed-series-2011-2016-desktop-computers-a-grade/", "249X DELL PRECISION OPTIPLEX AND INSPIRON MIXED SERIES 2011-2016 DESKTOP COMPUTERS - ""A"" GRADE")</f>
        <v>249X DELL PRECISION OPTIPLEX AND INSPIRON MIXED SERIES 2011-2016 DESKTOP COMPUTERS - "A" GRADE</v>
      </c>
      <c r="C29" s="7">
        <v>7500</v>
      </c>
      <c r="D29" s="5">
        <v>249</v>
      </c>
      <c r="E29" s="6">
        <f t="shared" si="1"/>
        <v>30</v>
      </c>
    </row>
    <row r="30" spans="1:8" s="1" customFormat="1" x14ac:dyDescent="0.25">
      <c r="A30" s="4" t="s">
        <v>59</v>
      </c>
      <c r="B30" s="8" t="str">
        <f>HYPERLINK("http://www.gwtechparts.com/254x-dell-older-mixed-model-series-computers-a-grade/", "254X DELL OLDER MIXED MODEL / SERIES COMPUTERS - ""A"" GRADE")</f>
        <v>254X DELL OLDER MIXED MODEL / SERIES COMPUTERS - "A" GRADE</v>
      </c>
      <c r="C30" s="7">
        <v>5600</v>
      </c>
      <c r="D30" s="5">
        <v>254</v>
      </c>
      <c r="E30" s="6">
        <f t="shared" si="1"/>
        <v>22</v>
      </c>
    </row>
    <row r="31" spans="1:8" s="1" customFormat="1" x14ac:dyDescent="0.25">
      <c r="A31" s="4" t="s">
        <v>60</v>
      </c>
      <c r="B31" s="8" t="str">
        <f>HYPERLINK("http://www.gwtechparts.com/100x-dell-mixed-model-series-core-i-and-xeon-computers-b-grade-cosmetic-imperfections/", "100X DELL MIXED MODEL / SERIES CORE I AND XEON COMPUTERS - ""B"" GRADE - COSMETIC IMPERFECTIONS")</f>
        <v>100X DELL MIXED MODEL / SERIES CORE I AND XEON COMPUTERS - "B" GRADE - COSMETIC IMPERFECTIONS</v>
      </c>
      <c r="C31" s="7">
        <v>5100</v>
      </c>
      <c r="D31" s="5">
        <v>100</v>
      </c>
      <c r="E31" s="6">
        <f t="shared" si="1"/>
        <v>51</v>
      </c>
    </row>
    <row r="32" spans="1:8" s="1" customFormat="1" x14ac:dyDescent="0.25">
      <c r="A32" s="4" t="s">
        <v>61</v>
      </c>
      <c r="B32" s="8" t="str">
        <f>HYPERLINK("http://www.gwtechparts.com/206x-dell-mixed-model-core-2-duo-celeron-and-pentium-computers-b-grade-cosmetic-imperfections/", "206X DELL MIXED MODEL CORE 2 DUO CELERON AND PENTIUM COMPUTERS - ""B"" GRADE - COSMETIC IMPERFECTIONS")</f>
        <v>206X DELL MIXED MODEL CORE 2 DUO CELERON AND PENTIUM COMPUTERS - "B" GRADE - COSMETIC IMPERFECTIONS</v>
      </c>
      <c r="C32" s="7">
        <v>4700</v>
      </c>
      <c r="D32" s="5">
        <v>206</v>
      </c>
      <c r="E32" s="6">
        <f t="shared" si="1"/>
        <v>23</v>
      </c>
    </row>
    <row r="33" spans="1:5" s="1" customFormat="1" x14ac:dyDescent="0.25">
      <c r="A33" s="4"/>
      <c r="B33" s="8"/>
      <c r="C33" s="7"/>
      <c r="D33" s="5"/>
      <c r="E33" s="6"/>
    </row>
    <row r="34" spans="1:5" s="1" customFormat="1" ht="23.25" x14ac:dyDescent="0.25">
      <c r="A34" s="2" t="s">
        <v>0</v>
      </c>
      <c r="B34" s="2" t="s">
        <v>35</v>
      </c>
      <c r="C34" s="3" t="s">
        <v>1</v>
      </c>
      <c r="D34" s="3" t="s">
        <v>2</v>
      </c>
      <c r="E34" s="3" t="s">
        <v>3</v>
      </c>
    </row>
    <row r="35" spans="1:5" s="1" customFormat="1" x14ac:dyDescent="0.25">
      <c r="A35" s="4" t="s">
        <v>15</v>
      </c>
      <c r="B35" s="8" t="str">
        <f>HYPERLINK("http://www.gwtechparts.com/82x-hp-mixed-model-15-6-inch-laptops-a-grade/", "82X HP MIXED MODEL 15.6+ INCH LAPTOPS - ""A"" GRADE")</f>
        <v>82X HP MIXED MODEL 15.6+ INCH LAPTOPS - "A" GRADE</v>
      </c>
      <c r="C35" s="7">
        <v>4900</v>
      </c>
      <c r="D35" s="5">
        <v>82</v>
      </c>
      <c r="E35" s="6">
        <f t="shared" ref="E35:E46" si="3">ROUND(C35/D35,0)</f>
        <v>60</v>
      </c>
    </row>
    <row r="36" spans="1:5" s="1" customFormat="1" x14ac:dyDescent="0.25">
      <c r="A36" s="4" t="s">
        <v>16</v>
      </c>
      <c r="B36" s="8" t="str">
        <f>HYPERLINK("http://www.gwtechparts.com/225x-hp-stream-mixed-series-laptops-a-grade/", "225X HP STREAM MIXED SERIES LAPTOPS - ""A"" GRADE")</f>
        <v>225X HP STREAM MIXED SERIES LAPTOPS - "A" GRADE</v>
      </c>
      <c r="C36" s="7">
        <v>10400</v>
      </c>
      <c r="D36" s="5">
        <v>225</v>
      </c>
      <c r="E36" s="6">
        <f t="shared" si="3"/>
        <v>46</v>
      </c>
    </row>
    <row r="37" spans="1:5" s="1" customFormat="1" x14ac:dyDescent="0.25">
      <c r="A37" s="4" t="s">
        <v>17</v>
      </c>
      <c r="B37" s="8" t="str">
        <f>HYPERLINK("http://www.gwtechparts.com/497x-hp-probook-core-i-2nd-5th-generation-laptops-b-grade-cosmetic-imperfections/", "497X HP PROBOOK CORE I 2ND-5TH GENERATION LAPTOPS - ""B"" GRADE - COSMETIC IMPERFECTIONS")</f>
        <v>497X HP PROBOOK CORE I 2ND-5TH GENERATION LAPTOPS - "B" GRADE - COSMETIC IMPERFECTIONS</v>
      </c>
      <c r="C37" s="7">
        <v>43700</v>
      </c>
      <c r="D37" s="5">
        <v>497</v>
      </c>
      <c r="E37" s="6">
        <f t="shared" si="3"/>
        <v>88</v>
      </c>
    </row>
    <row r="38" spans="1:5" s="1" customFormat="1" x14ac:dyDescent="0.25">
      <c r="A38" s="4" t="s">
        <v>18</v>
      </c>
      <c r="B38" s="8" t="str">
        <f>HYPERLINK("http://www.gwtechparts.com/222x-hp-elitebook-core-i-3rd-8th-generation-laptops-b-grade-cosmetic-imperfections/", "222X HP ELITEBOOK CORE I 3RD-8TH GENERATION LAPTOPS - ""B"" GRADE - COSMETIC IMPERFECTIONS")</f>
        <v>222X HP ELITEBOOK CORE I 3RD-8TH GENERATION LAPTOPS - "B" GRADE - COSMETIC IMPERFECTIONS</v>
      </c>
      <c r="C38" s="7">
        <v>24900</v>
      </c>
      <c r="D38" s="5">
        <v>222</v>
      </c>
      <c r="E38" s="6">
        <f t="shared" si="3"/>
        <v>112</v>
      </c>
    </row>
    <row r="39" spans="1:5" s="1" customFormat="1" x14ac:dyDescent="0.25">
      <c r="A39" s="4" t="s">
        <v>19</v>
      </c>
      <c r="B39" s="8" t="str">
        <f>HYPERLINK("http://www.gwtechparts.com/76x-hp-mixed-model-series-core-i-laptops-b-grade-cosmetic-imperfections/", "76X HP MIXED MODEL / SERIES CORE I LAPTOPS - ""B"" GRADE - COSMETIC IMPERFECTIONS")</f>
        <v>76X HP MIXED MODEL / SERIES CORE I LAPTOPS - "B" GRADE - COSMETIC IMPERFECTIONS</v>
      </c>
      <c r="C39" s="7">
        <v>6000</v>
      </c>
      <c r="D39" s="5">
        <v>76</v>
      </c>
      <c r="E39" s="6">
        <f t="shared" si="3"/>
        <v>79</v>
      </c>
    </row>
    <row r="40" spans="1:5" s="1" customFormat="1" x14ac:dyDescent="0.25">
      <c r="A40" s="4" t="s">
        <v>20</v>
      </c>
      <c r="B40" s="8" t="str">
        <f>HYPERLINK("http://www.gwtechparts.com/316x-hp-stream-11-pro-2015-2019-laptops-b-grade-cosmetic-imperfections/", "316X HP STREAM 11 PRO (2015-2019) LAPTOPS - ""B"" GRADE - COSMETIC IMPERFECTIONS")</f>
        <v>316X HP STREAM 11 PRO (2015-2019) LAPTOPS - "B" GRADE - COSMETIC IMPERFECTIONS</v>
      </c>
      <c r="C40" s="7">
        <v>12600</v>
      </c>
      <c r="D40" s="5">
        <v>316</v>
      </c>
      <c r="E40" s="6">
        <f t="shared" si="3"/>
        <v>40</v>
      </c>
    </row>
    <row r="41" spans="1:5" s="1" customFormat="1" x14ac:dyDescent="0.25">
      <c r="A41" s="4" t="s">
        <v>21</v>
      </c>
      <c r="B41" s="8" t="str">
        <f>HYPERLINK("http://www.gwtechparts.com/209x-hp-elitebook-mixed-series-2013-2020-core-i-laptops-c-grade-missing-parts-function-issues/", "209X HP ELITEBOOK MIXED SERIES (2013-2020) CORE I LAPTOPS - ""C"" GRADE - MISSING PARTS / FUNCTION ISSUES")</f>
        <v>209X HP ELITEBOOK MIXED SERIES (2013-2020) CORE I LAPTOPS - "C" GRADE - MISSING PARTS / FUNCTION ISSUES</v>
      </c>
      <c r="C41" s="7">
        <v>18500</v>
      </c>
      <c r="D41" s="5">
        <v>209</v>
      </c>
      <c r="E41" s="6">
        <f t="shared" si="3"/>
        <v>89</v>
      </c>
    </row>
    <row r="42" spans="1:5" s="1" customFormat="1" x14ac:dyDescent="0.25">
      <c r="A42" s="4" t="s">
        <v>22</v>
      </c>
      <c r="B42" s="8" t="str">
        <f>HYPERLINK("http://www.gwtechparts.com/156x-hp-probook-mixed-series-2013-2018-laptops-c-grade-missing-parts-function-issues/", "156X HP PROBOOK MIXED SERIES (2013-2018) LAPTOPS - ""C"" GRADE - MISSING PARTS / FUNCTION ISSUES")</f>
        <v>156X HP PROBOOK MIXED SERIES (2013-2018) LAPTOPS - "C" GRADE - MISSING PARTS / FUNCTION ISSUES</v>
      </c>
      <c r="C42" s="7">
        <v>13400</v>
      </c>
      <c r="D42" s="5">
        <v>156</v>
      </c>
      <c r="E42" s="6">
        <f t="shared" si="3"/>
        <v>86</v>
      </c>
    </row>
    <row r="43" spans="1:5" s="1" customFormat="1" x14ac:dyDescent="0.25">
      <c r="A43" s="4" t="s">
        <v>23</v>
      </c>
      <c r="B43" s="8" t="str">
        <f>HYPERLINK("http://www.gwtechparts.com/92x-hp-mixed-model-core-i-2nd-8th-generation-laptops-c-grade-missing-parts-function-issues/", "92X HP MIXED MODEL CORE I 2ND-8TH GENERATION LAPTOPS - ""C"" GRADE - MISSING PARTS / FUNCTION ISSUES")</f>
        <v>92X HP MIXED MODEL CORE I 2ND-8TH GENERATION LAPTOPS - "C" GRADE - MISSING PARTS / FUNCTION ISSUES</v>
      </c>
      <c r="C43" s="7">
        <v>8400</v>
      </c>
      <c r="D43" s="5">
        <v>92</v>
      </c>
      <c r="E43" s="6">
        <f t="shared" si="3"/>
        <v>91</v>
      </c>
    </row>
    <row r="44" spans="1:5" s="1" customFormat="1" x14ac:dyDescent="0.25">
      <c r="A44" s="4" t="s">
        <v>24</v>
      </c>
      <c r="B44" s="8" t="str">
        <f>HYPERLINK("http://www.gwtechparts.com/103x-hp-mixed-model-series-2010-2016-laptops-c-grade-missing-parts-function-issues/", "103X HP MIXED MODEL / SERIES (2010-2016) LAPTOPS - ""C"" GRADE - MISSING PARTS / FUNCTION ISSUES")</f>
        <v>103X HP MIXED MODEL / SERIES (2010-2016) LAPTOPS - "C" GRADE - MISSING PARTS / FUNCTION ISSUES</v>
      </c>
      <c r="C44" s="7">
        <v>5000</v>
      </c>
      <c r="D44" s="5">
        <v>103</v>
      </c>
      <c r="E44" s="6">
        <f t="shared" si="3"/>
        <v>49</v>
      </c>
    </row>
    <row r="45" spans="1:5" s="1" customFormat="1" x14ac:dyDescent="0.25">
      <c r="A45" s="4" t="s">
        <v>25</v>
      </c>
      <c r="B45" s="8" t="str">
        <f>HYPERLINK("http://www.gwtechparts.com/375x-hp-stream-11-pro-2015-2020-1st-5th-generation-laptops-c-grade-missing-parts-function-issues/", "375X HP STREAM 11 PRO (2015-2020) 1ST-5TH GENERATION LAPTOPS - ""C"" GRADE - MISSING PARTS / FUNCTION ISSUES")</f>
        <v>375X HP STREAM 11 PRO (2015-2020) 1ST-5TH GENERATION LAPTOPS - "C" GRADE - MISSING PARTS / FUNCTION ISSUES</v>
      </c>
      <c r="C45" s="7">
        <v>13100</v>
      </c>
      <c r="D45" s="5">
        <v>375</v>
      </c>
      <c r="E45" s="6">
        <f t="shared" si="3"/>
        <v>35</v>
      </c>
    </row>
    <row r="46" spans="1:5" s="1" customFormat="1" x14ac:dyDescent="0.25">
      <c r="A46" s="4" t="s">
        <v>26</v>
      </c>
      <c r="B46" s="8" t="str">
        <f>HYPERLINK("http://www.gwtechparts.com/115x-hp-elitebook-probook-and-pavilion-mixed-series-laptops-screen-function-issues/", "115X HP ELITEBOOK PROBOOK AND PAVILION MIXED SERIES LAPTOPS - SCREEN / FUNCTION ISSUES")</f>
        <v>115X HP ELITEBOOK PROBOOK AND PAVILION MIXED SERIES LAPTOPS - SCREEN / FUNCTION ISSUES</v>
      </c>
      <c r="C46" s="7">
        <v>5500</v>
      </c>
      <c r="D46" s="5">
        <v>115</v>
      </c>
      <c r="E46" s="6">
        <f t="shared" si="3"/>
        <v>48</v>
      </c>
    </row>
    <row r="47" spans="1:5" s="1" customFormat="1" x14ac:dyDescent="0.25">
      <c r="A47" s="4" t="s">
        <v>4</v>
      </c>
      <c r="B47" s="8" t="str">
        <f>HYPERLINK("http://www.gwtechparts.com/363x-lenovo-thinkpad-x-series-laptops-b-grade-cosmetic-imperfections/", "363X LENOVO THINKPAD X SERIES LAPTOPS - ""B"" GRADE - COSMETIC IMPERFECTIONS")</f>
        <v>363X LENOVO THINKPAD X SERIES LAPTOPS - "B" GRADE - COSMETIC IMPERFECTIONS</v>
      </c>
      <c r="C47" s="7">
        <v>12495</v>
      </c>
      <c r="D47" s="5">
        <v>363</v>
      </c>
      <c r="E47" s="6">
        <f t="shared" ref="E47:E55" si="4">ROUND(C47/D47,0)</f>
        <v>34</v>
      </c>
    </row>
    <row r="48" spans="1:5" s="1" customFormat="1" x14ac:dyDescent="0.25">
      <c r="A48" s="4" t="s">
        <v>6</v>
      </c>
      <c r="B48" s="8" t="str">
        <f>HYPERLINK("http://www.gwtechparts.com/159x-lenovo-thinkpad-11e-x-and-r-series-laptops-b-grade-cosmetic-imperfections/", "159X LENOVO THINKPAD 11E X AND R SERIES LAPTOPS - ""B"" GRADE - COSMETIC IMPERFECTIONS")</f>
        <v>159X LENOVO THINKPAD 11E X AND R SERIES LAPTOPS - "B" GRADE - COSMETIC IMPERFECTIONS</v>
      </c>
      <c r="C48" s="7">
        <v>4420</v>
      </c>
      <c r="D48" s="5">
        <v>159</v>
      </c>
      <c r="E48" s="6">
        <f t="shared" si="4"/>
        <v>28</v>
      </c>
    </row>
    <row r="49" spans="1:8" s="1" customFormat="1" x14ac:dyDescent="0.25">
      <c r="A49" s="4" t="s">
        <v>5</v>
      </c>
      <c r="B49" s="8" t="str">
        <f>HYPERLINK("http://www.gwtechparts.com/290x-lenovo-thinkpad-ideapad-edge-and-n-model-laptops-b-grade-cosmetic-imperfections/", "290X LENOVO THINKPAD IDEAPAD EDGE AND N MODEL LAPTOPS - ""B"" GRADE - COSMETIC IMPERFECTIONS")</f>
        <v>290X LENOVO THINKPAD IDEAPAD EDGE AND N MODEL LAPTOPS - "B" GRADE - COSMETIC IMPERFECTIONS</v>
      </c>
      <c r="C49" s="7">
        <v>15810</v>
      </c>
      <c r="D49" s="5">
        <v>290</v>
      </c>
      <c r="E49" s="6">
        <f t="shared" si="4"/>
        <v>55</v>
      </c>
    </row>
    <row r="50" spans="1:8" s="1" customFormat="1" x14ac:dyDescent="0.25">
      <c r="A50" s="4" t="s">
        <v>9</v>
      </c>
      <c r="B50" s="8" t="str">
        <f>HYPERLINK("http://www.gwtechparts.com/176x-lenovo-ideapad-thinkpad-and-n24-mixed-series-laptops-c-grade-missing-parts-function-issues/", "176X LENOVO IDEAPAD THINKPAD AND N24 MIXED SERIES LAPTOPS - ""C"" GRADE - MISSING PARTS / FUNCTION ISSUES")</f>
        <v>176X LENOVO IDEAPAD THINKPAD AND N24 MIXED SERIES LAPTOPS - "C" GRADE - MISSING PARTS / FUNCTION ISSUES</v>
      </c>
      <c r="C50" s="7">
        <v>10030</v>
      </c>
      <c r="D50" s="5">
        <v>176</v>
      </c>
      <c r="E50" s="6">
        <f t="shared" si="4"/>
        <v>57</v>
      </c>
    </row>
    <row r="51" spans="1:8" s="1" customFormat="1" x14ac:dyDescent="0.25">
      <c r="A51" s="4" t="s">
        <v>7</v>
      </c>
      <c r="B51" s="8" t="str">
        <f>HYPERLINK("http://www.gwtechparts.com/400x-lenovo-thinkpad-core-i-2nd-6th-generation-and-celeron-n-series-laptops-c-grade-missing-parts-function-issues/", "400X LENOVO THINKPAD CORE I 2ND-6TH GENERATION AND CELERON N SERIES LAPTOPS - ""C"" GRADE - MISSING PARTS / FUNCTION ISSUES")</f>
        <v>400X LENOVO THINKPAD CORE I 2ND-6TH GENERATION AND CELERON N SERIES LAPTOPS - "C" GRADE - MISSING PARTS / FUNCTION ISSUES</v>
      </c>
      <c r="C51" s="7">
        <v>18190</v>
      </c>
      <c r="D51" s="5">
        <v>400</v>
      </c>
      <c r="E51" s="6">
        <f t="shared" si="4"/>
        <v>45</v>
      </c>
    </row>
    <row r="52" spans="1:8" s="1" customFormat="1" x14ac:dyDescent="0.25">
      <c r="A52" s="4" t="s">
        <v>10</v>
      </c>
      <c r="B52" s="8" t="str">
        <f>HYPERLINK("http://www.gwtechparts.com/75x-lenovo-thinkpad-core-i-3rd-7th-generation-laptops-screen-function-issues/", "75X LENOVO THINKPAD CORE I 3RD-7TH GENERATION LAPTOPS - SCREEN / FUNCTION ISSUES")</f>
        <v>75X LENOVO THINKPAD CORE I 3RD-7TH GENERATION LAPTOPS - SCREEN / FUNCTION ISSUES</v>
      </c>
      <c r="C52" s="7">
        <v>4080</v>
      </c>
      <c r="D52" s="5">
        <v>75</v>
      </c>
      <c r="E52" s="6">
        <f t="shared" si="4"/>
        <v>54</v>
      </c>
    </row>
    <row r="53" spans="1:8" s="1" customFormat="1" x14ac:dyDescent="0.25">
      <c r="A53" s="4" t="s">
        <v>63</v>
      </c>
      <c r="B53" s="8" t="str">
        <f>HYPERLINK("http://www.gwtechparts.com/300x-lenovo-thinkpad-core-i-celeron-n-and-a8-laptops-screen-function-issues/", "300X LENOVO THINKPAD CORE I CELERON N AND A8 LAPTOPS - SCREEN / FUNCTION ISSUES")</f>
        <v>300X LENOVO THINKPAD CORE I CELERON N AND A8 LAPTOPS - SCREEN / FUNCTION ISSUES</v>
      </c>
      <c r="C53" s="7">
        <v>9860</v>
      </c>
      <c r="D53" s="5">
        <v>300</v>
      </c>
      <c r="E53" s="6">
        <f t="shared" si="4"/>
        <v>33</v>
      </c>
    </row>
    <row r="54" spans="1:8" s="1" customFormat="1" x14ac:dyDescent="0.25">
      <c r="A54" s="4" t="s">
        <v>11</v>
      </c>
      <c r="B54" s="8" t="str">
        <f>HYPERLINK("http://www.gwtechparts.com/143x-lenovo-ideapad-thinkpad-and-n24-mixed-series-laptops-screen-function-issues/", "143X LENOVO IDEAPAD THINKPAD AND N24 MIXED SERIES LAPTOPS - SCREEN / FUNCTION ISSUES")</f>
        <v>143X LENOVO IDEAPAD THINKPAD AND N24 MIXED SERIES LAPTOPS - SCREEN / FUNCTION ISSUES</v>
      </c>
      <c r="C54" s="7">
        <v>6800</v>
      </c>
      <c r="D54" s="5">
        <v>143</v>
      </c>
      <c r="E54" s="6">
        <f t="shared" si="4"/>
        <v>48</v>
      </c>
    </row>
    <row r="55" spans="1:8" s="1" customFormat="1" x14ac:dyDescent="0.25">
      <c r="A55" s="4" t="s">
        <v>8</v>
      </c>
      <c r="B55" s="8" t="str">
        <f>HYPERLINK("http://www.gwtechparts.com/99x-lenovo-thinkpad-mixed-series-laptops-screen-function-issues/", "99X LENOVO THINKPAD MIXED SERIES LAPTOPS - SCREEN / FUNCTION ISSUES")</f>
        <v>99X LENOVO THINKPAD MIXED SERIES LAPTOPS - SCREEN / FUNCTION ISSUES</v>
      </c>
      <c r="C55" s="7">
        <v>1955</v>
      </c>
      <c r="D55" s="5">
        <v>99</v>
      </c>
      <c r="E55" s="6">
        <f t="shared" si="4"/>
        <v>20</v>
      </c>
    </row>
    <row r="56" spans="1:8" s="1" customFormat="1" x14ac:dyDescent="0.25">
      <c r="A56" s="9"/>
      <c r="B56" s="10"/>
      <c r="C56" s="11"/>
      <c r="D56" s="12"/>
      <c r="E56" s="13"/>
      <c r="G56" s="15"/>
      <c r="H56" s="14"/>
    </row>
    <row r="57" spans="1:8" s="1" customFormat="1" ht="23.25" x14ac:dyDescent="0.25">
      <c r="A57" s="2" t="s">
        <v>0</v>
      </c>
      <c r="B57" s="2" t="s">
        <v>36</v>
      </c>
      <c r="C57" s="3" t="s">
        <v>1</v>
      </c>
      <c r="D57" s="3" t="s">
        <v>2</v>
      </c>
      <c r="E57" s="3" t="s">
        <v>3</v>
      </c>
      <c r="G57" s="14"/>
    </row>
    <row r="58" spans="1:8" s="1" customFormat="1" x14ac:dyDescent="0.25">
      <c r="A58" s="4" t="s">
        <v>27</v>
      </c>
      <c r="B58" s="8" t="str">
        <f>HYPERLINK("http://www.gwtechparts.com/231x-hp-compaq-and-workstation-2012-2018-desktop-computers-a-grade/", "231X HP COMPAQ AND WORKSTATION (2012-2018) DESKTOP COMPUTERS - ""A"" GRADE")</f>
        <v>231X HP COMPAQ AND WORKSTATION (2012-2018) DESKTOP COMPUTERS - "A" GRADE</v>
      </c>
      <c r="C58" s="7">
        <v>12200</v>
      </c>
      <c r="D58" s="5">
        <v>231</v>
      </c>
      <c r="E58" s="6">
        <f t="shared" ref="E58:E62" si="5">ROUND(C58/D58,0)</f>
        <v>53</v>
      </c>
      <c r="F58" s="16"/>
    </row>
    <row r="59" spans="1:8" s="1" customFormat="1" x14ac:dyDescent="0.25">
      <c r="A59" s="4" t="s">
        <v>28</v>
      </c>
      <c r="B59" s="8" t="str">
        <f>HYPERLINK("http://www.gwtechparts.com/450x-hp-compaq-and-workstation-2009-2011-computers-a-grade/", "450X HP COMPAQ AND WORKSTATION (2009-2011) COMPUTERS - ""A"" GRADE")</f>
        <v>450X HP COMPAQ AND WORKSTATION (2009-2011) COMPUTERS - "A" GRADE</v>
      </c>
      <c r="C59" s="7">
        <v>17600</v>
      </c>
      <c r="D59" s="5">
        <v>450</v>
      </c>
      <c r="E59" s="6">
        <f t="shared" si="5"/>
        <v>39</v>
      </c>
      <c r="F59" s="16"/>
    </row>
    <row r="60" spans="1:8" s="1" customFormat="1" x14ac:dyDescent="0.25">
      <c r="A60" s="4" t="s">
        <v>29</v>
      </c>
      <c r="B60" s="8" t="str">
        <f>HYPERLINK("http://www.gwtechparts.com/313x-hp-mixed-model-series-tower-computers-a-grade/", "313X HP MIXED MODEL / SERIES TOWER COMPUTERS - ""A"" GRADE")</f>
        <v>313X HP MIXED MODEL / SERIES TOWER COMPUTERS - "A" GRADE</v>
      </c>
      <c r="C60" s="7">
        <v>15700</v>
      </c>
      <c r="D60" s="5">
        <v>313</v>
      </c>
      <c r="E60" s="6">
        <f t="shared" si="5"/>
        <v>50</v>
      </c>
      <c r="F60" s="16"/>
    </row>
    <row r="61" spans="1:8" s="1" customFormat="1" x14ac:dyDescent="0.25">
      <c r="A61" s="4" t="s">
        <v>30</v>
      </c>
      <c r="B61" s="8" t="str">
        <f>HYPERLINK("http://www.gwtechparts.com/95x-hp-prodesk-and-compaq-desktop-computers-b-grade-cosmetic-imperfections/", "95X HP PRODESK AND COMPAQ DESKTOP COMPUTERS - ""B"" GRADE - COSMETIC IMPERFECTIONS")</f>
        <v>95X HP PRODESK AND COMPAQ DESKTOP COMPUTERS - "B" GRADE - COSMETIC IMPERFECTIONS</v>
      </c>
      <c r="C61" s="7">
        <v>4000</v>
      </c>
      <c r="D61" s="5">
        <v>95</v>
      </c>
      <c r="E61" s="6">
        <f t="shared" si="5"/>
        <v>42</v>
      </c>
      <c r="F61" s="16"/>
    </row>
    <row r="62" spans="1:8" s="1" customFormat="1" x14ac:dyDescent="0.25">
      <c r="A62" s="4" t="s">
        <v>31</v>
      </c>
      <c r="B62" s="8" t="str">
        <f>HYPERLINK("http://www.gwtechparts.com/119x-hp-mixed-model-series-tower-computers-c-grade-missing-parts-function-issues/", "119X HP MIXED MODEL / SERIES TOWER COMPUTERS - ""C"" GRADE - MISSING PARTS / FUNCTION ISSUES")</f>
        <v>119X HP MIXED MODEL / SERIES TOWER COMPUTERS - "C" GRADE - MISSING PARTS / FUNCTION ISSUES</v>
      </c>
      <c r="C62" s="7">
        <v>3900</v>
      </c>
      <c r="D62" s="5">
        <v>119</v>
      </c>
      <c r="E62" s="6">
        <f t="shared" si="5"/>
        <v>33</v>
      </c>
      <c r="F62" s="16"/>
    </row>
    <row r="63" spans="1:8" s="1" customFormat="1" x14ac:dyDescent="0.25">
      <c r="A63" s="4" t="s">
        <v>12</v>
      </c>
      <c r="B63" s="8" t="str">
        <f>HYPERLINK("http://www.gwtechparts.com/359x-lenovo-thinkcentre-m75e-m77-m78-and-m79-series-desktop-computers-a-grade/", "359X LENOVO THINKCENTRE M75E M77 M78 AND M79 SERIES DESKTOP COMPUTERS - ""A"" GRADE")</f>
        <v>359X LENOVO THINKCENTRE M75E M77 M78 AND M79 SERIES DESKTOP COMPUTERS - "A" GRADE</v>
      </c>
      <c r="C63" s="7">
        <v>14025</v>
      </c>
      <c r="D63" s="5">
        <v>359</v>
      </c>
      <c r="E63" s="6">
        <f>ROUND(C63/D63,0)</f>
        <v>39</v>
      </c>
      <c r="F63" s="16"/>
    </row>
    <row r="64" spans="1:8" s="1" customFormat="1" x14ac:dyDescent="0.25">
      <c r="A64" s="4" t="s">
        <v>13</v>
      </c>
      <c r="B64" s="8" t="str">
        <f>HYPERLINK("http://www.gwtechparts.com/167x-lenovo-thinkcentre-pentium-and-core-2-duo-computers-a-grade/", "167X LENOVO THINKCENTRE PENTIUM AND CORE 2 DUO COMPUTERS - ""A"" GRADE")</f>
        <v>167X LENOVO THINKCENTRE PENTIUM AND CORE 2 DUO COMPUTERS - "A" GRADE</v>
      </c>
      <c r="C64" s="7">
        <v>4080</v>
      </c>
      <c r="D64" s="5">
        <v>167</v>
      </c>
      <c r="E64" s="6">
        <f t="shared" ref="E64:E65" si="6">ROUND(C64/D64,0)</f>
        <v>24</v>
      </c>
      <c r="F64" s="16"/>
    </row>
    <row r="65" spans="1:6" s="1" customFormat="1" x14ac:dyDescent="0.25">
      <c r="A65" s="4" t="s">
        <v>14</v>
      </c>
      <c r="B65" s="8" t="str">
        <f>HYPERLINK("http://www.gwtechparts.com/94x-lenovo-thinkserver-and-ideacentre-desktop-computers-b-grade-cosmetic-imperfections/", "94X LENOVO THINKSERVER AND IDEACENTRE DESKTOP COMPUTERS - ""B"" GRADE - COSMETIC IMPERFECTIONS")</f>
        <v>94X LENOVO THINKSERVER AND IDEACENTRE DESKTOP COMPUTERS - "B" GRADE - COSMETIC IMPERFECTIONS</v>
      </c>
      <c r="C65" s="7">
        <v>2975</v>
      </c>
      <c r="D65" s="5">
        <v>94</v>
      </c>
      <c r="E65" s="6">
        <f t="shared" si="6"/>
        <v>32</v>
      </c>
      <c r="F65" s="16"/>
    </row>
  </sheetData>
  <mergeCells count="4">
    <mergeCell ref="A1:E1"/>
    <mergeCell ref="A2:E2"/>
    <mergeCell ref="A4:E4"/>
    <mergeCell ref="A3:E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Deals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2022-02-18T22:08:46Z</dcterms:created>
  <dcterms:modified xsi:type="dcterms:W3CDTF">2022-06-30T10:57:26Z</dcterms:modified>
</cp:coreProperties>
</file>