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namedSheetViews/namedSheetView1.xml" ContentType="application/vnd.ms-excel.namedsheetviews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4988784eb5c62c2/listy sprzetu/ZIKOM_Stock/"/>
    </mc:Choice>
  </mc:AlternateContent>
  <xr:revisionPtr revIDLastSave="0" documentId="8_{1A1DA1B6-37F3-43DB-B278-2A0BFA9C45FF}" xr6:coauthVersionLast="47" xr6:coauthVersionMax="47" xr10:uidLastSave="{00000000-0000-0000-0000-000000000000}"/>
  <bookViews>
    <workbookView minimized="1" xWindow="5580" yWindow="2790" windowWidth="21600" windowHeight="11325" tabRatio="717" firstSheet="1" activeTab="1" xr2:uid="{576B3C88-4D60-46B2-B54E-FB27FFC5B2CF}"/>
  </bookViews>
  <sheets>
    <sheet name="Notebook" sheetId="12" r:id="rId1"/>
    <sheet name="Desktop" sheetId="6" r:id="rId2"/>
    <sheet name="Monitor" sheetId="11" r:id="rId3"/>
    <sheet name="RAM" sheetId="15" r:id="rId4"/>
    <sheet name="Mobile" sheetId="10" r:id="rId5"/>
    <sheet name="Disk" sheetId="8" r:id="rId6"/>
    <sheet name="AIO" sheetId="4" r:id="rId7"/>
    <sheet name="Printer" sheetId="14" r:id="rId8"/>
    <sheet name="CPU" sheetId="5" r:id="rId9"/>
    <sheet name="Motherboard" sheetId="9" r:id="rId10"/>
    <sheet name="Graphics_card" sheetId="7" r:id="rId11"/>
    <sheet name="AC_adapter" sheetId="2" r:id="rId12"/>
    <sheet name="Other" sheetId="13" r:id="rId13"/>
    <sheet name="Kusy" sheetId="17" r:id="rId14"/>
  </sheets>
  <definedNames>
    <definedName name="DaneZewnętrzne_1" localSheetId="11" hidden="1">AC_adapter!$A$1:$F$67</definedName>
    <definedName name="DaneZewnętrzne_1" localSheetId="13" hidden="1">Kusy!$A$1:$C$36</definedName>
    <definedName name="DaneZewnętrzne_2" localSheetId="6" hidden="1">AIO!$A$1:$F$2</definedName>
    <definedName name="DaneZewnętrzne_2" localSheetId="5" hidden="1">Disk!$A$1:$F$53</definedName>
    <definedName name="DaneZewnętrzne_3" localSheetId="8" hidden="1">CPU!$A$1:$F$26</definedName>
    <definedName name="DaneZewnętrzne_3" localSheetId="9" hidden="1">Motherboard!$A$1:$F$33</definedName>
    <definedName name="DaneZewnętrzne_4" localSheetId="1" hidden="1">Desktop!$A$1:$F$99</definedName>
    <definedName name="DaneZewnętrzne_4" localSheetId="4" hidden="1">Mobile!$A$1:$F$4</definedName>
    <definedName name="DaneZewnętrzne_5" localSheetId="10" hidden="1">Graphics_card!$A$1:$F$2</definedName>
    <definedName name="DaneZewnętrzne_5" localSheetId="2" hidden="1">Monitor!$A$1:$F$123</definedName>
    <definedName name="DaneZewnętrzne_6" localSheetId="0" hidden="1">Notebook!$A$1:$F$167</definedName>
    <definedName name="DaneZewnętrzne_7" localSheetId="12" hidden="1">Other!$A$1:$F$124</definedName>
    <definedName name="DaneZewnętrzne_8" localSheetId="7" hidden="1">Printer!$A$1:$F$27</definedName>
    <definedName name="DaneZewnętrzne_9" localSheetId="3" hidden="1">RAM!$A$1:$F$36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4" l="1"/>
  <c r="G2" i="4" s="1"/>
  <c r="D54" i="8"/>
  <c r="E54" i="8"/>
  <c r="I29" i="8"/>
  <c r="G29" i="8" s="1"/>
  <c r="I30" i="8"/>
  <c r="G30" i="8" s="1"/>
  <c r="I31" i="8"/>
  <c r="G31" i="8" s="1"/>
  <c r="I32" i="8"/>
  <c r="G32" i="8" s="1"/>
  <c r="I33" i="8"/>
  <c r="G33" i="8" s="1"/>
  <c r="I34" i="8"/>
  <c r="H34" i="8" s="1"/>
  <c r="I35" i="8"/>
  <c r="G35" i="8" s="1"/>
  <c r="I36" i="8"/>
  <c r="G36" i="8" s="1"/>
  <c r="I37" i="8"/>
  <c r="G37" i="8" s="1"/>
  <c r="I38" i="8"/>
  <c r="G38" i="8" s="1"/>
  <c r="I39" i="8"/>
  <c r="G39" i="8" s="1"/>
  <c r="I2" i="8"/>
  <c r="G2" i="8" s="1"/>
  <c r="I3" i="8"/>
  <c r="G3" i="8" s="1"/>
  <c r="I4" i="8"/>
  <c r="G4" i="8" s="1"/>
  <c r="I5" i="8"/>
  <c r="G5" i="8" s="1"/>
  <c r="I6" i="8"/>
  <c r="G6" i="8" s="1"/>
  <c r="I7" i="8"/>
  <c r="G7" i="8" s="1"/>
  <c r="I8" i="8"/>
  <c r="H8" i="8" s="1"/>
  <c r="I9" i="8"/>
  <c r="G9" i="8" s="1"/>
  <c r="I10" i="8"/>
  <c r="G10" i="8" s="1"/>
  <c r="I11" i="8"/>
  <c r="G11" i="8" s="1"/>
  <c r="I51" i="8"/>
  <c r="G51" i="8" s="1"/>
  <c r="I52" i="8"/>
  <c r="G52" i="8" s="1"/>
  <c r="I53" i="8"/>
  <c r="G53" i="8" s="1"/>
  <c r="I12" i="8"/>
  <c r="G12" i="8" s="1"/>
  <c r="I13" i="8"/>
  <c r="H13" i="8" s="1"/>
  <c r="I14" i="8"/>
  <c r="G14" i="8" s="1"/>
  <c r="I15" i="8"/>
  <c r="G15" i="8" s="1"/>
  <c r="I16" i="8"/>
  <c r="G16" i="8" s="1"/>
  <c r="I17" i="8"/>
  <c r="H17" i="8" s="1"/>
  <c r="I18" i="8"/>
  <c r="G18" i="8" s="1"/>
  <c r="I19" i="8"/>
  <c r="G19" i="8" s="1"/>
  <c r="I20" i="8"/>
  <c r="G20" i="8" s="1"/>
  <c r="I21" i="8"/>
  <c r="G21" i="8" s="1"/>
  <c r="I22" i="8"/>
  <c r="G22" i="8" s="1"/>
  <c r="I23" i="8"/>
  <c r="G23" i="8" s="1"/>
  <c r="I24" i="8"/>
  <c r="G24" i="8" s="1"/>
  <c r="I25" i="8"/>
  <c r="H25" i="8" s="1"/>
  <c r="I26" i="8"/>
  <c r="G26" i="8" s="1"/>
  <c r="I27" i="8"/>
  <c r="G27" i="8" s="1"/>
  <c r="I28" i="8"/>
  <c r="G28" i="8" s="1"/>
  <c r="I40" i="8"/>
  <c r="H40" i="8" s="1"/>
  <c r="I41" i="8"/>
  <c r="G41" i="8" s="1"/>
  <c r="I42" i="8"/>
  <c r="G42" i="8" s="1"/>
  <c r="I43" i="8"/>
  <c r="G43" i="8" s="1"/>
  <c r="I44" i="8"/>
  <c r="G44" i="8" s="1"/>
  <c r="I45" i="8"/>
  <c r="G45" i="8" s="1"/>
  <c r="I46" i="8"/>
  <c r="G46" i="8" s="1"/>
  <c r="I47" i="8"/>
  <c r="G47" i="8" s="1"/>
  <c r="I48" i="8"/>
  <c r="G48" i="8" s="1"/>
  <c r="I49" i="8"/>
  <c r="G49" i="8" s="1"/>
  <c r="I50" i="8"/>
  <c r="G50" i="8" s="1"/>
  <c r="H4" i="10"/>
  <c r="I2" i="10"/>
  <c r="G2" i="10" s="1"/>
  <c r="I3" i="10"/>
  <c r="H3" i="10" s="1"/>
  <c r="I4" i="10"/>
  <c r="G4" i="10" s="1"/>
  <c r="D37" i="15"/>
  <c r="E37" i="15"/>
  <c r="I8" i="15"/>
  <c r="H8" i="15" s="1"/>
  <c r="I5" i="15"/>
  <c r="H5" i="15" s="1"/>
  <c r="I15" i="15"/>
  <c r="G15" i="15" s="1"/>
  <c r="I19" i="15"/>
  <c r="H19" i="15" s="1"/>
  <c r="I31" i="15"/>
  <c r="H31" i="15" s="1"/>
  <c r="I35" i="15"/>
  <c r="H35" i="15" s="1"/>
  <c r="I2" i="15"/>
  <c r="G2" i="15" s="1"/>
  <c r="I13" i="15"/>
  <c r="H13" i="15" s="1"/>
  <c r="I23" i="15"/>
  <c r="H23" i="15" s="1"/>
  <c r="I9" i="15"/>
  <c r="H9" i="15" s="1"/>
  <c r="I11" i="15"/>
  <c r="G11" i="15" s="1"/>
  <c r="I32" i="15"/>
  <c r="H32" i="15" s="1"/>
  <c r="I27" i="15"/>
  <c r="H27" i="15" s="1"/>
  <c r="I17" i="15"/>
  <c r="H17" i="15" s="1"/>
  <c r="I16" i="15"/>
  <c r="G16" i="15" s="1"/>
  <c r="I26" i="15"/>
  <c r="H26" i="15" s="1"/>
  <c r="I30" i="15"/>
  <c r="H30" i="15" s="1"/>
  <c r="I24" i="15"/>
  <c r="H24" i="15" s="1"/>
  <c r="I18" i="15"/>
  <c r="G18" i="15" s="1"/>
  <c r="I33" i="15"/>
  <c r="H33" i="15" s="1"/>
  <c r="I4" i="15"/>
  <c r="H4" i="15" s="1"/>
  <c r="I3" i="15"/>
  <c r="H3" i="15" s="1"/>
  <c r="I29" i="15"/>
  <c r="G29" i="15" s="1"/>
  <c r="I7" i="15"/>
  <c r="H7" i="15" s="1"/>
  <c r="I34" i="15"/>
  <c r="H34" i="15" s="1"/>
  <c r="I25" i="15"/>
  <c r="H25" i="15" s="1"/>
  <c r="I12" i="15"/>
  <c r="G12" i="15" s="1"/>
  <c r="I36" i="15"/>
  <c r="H36" i="15" s="1"/>
  <c r="I21" i="15"/>
  <c r="H21" i="15" s="1"/>
  <c r="I20" i="15"/>
  <c r="H20" i="15" s="1"/>
  <c r="I6" i="15"/>
  <c r="G6" i="15" s="1"/>
  <c r="I10" i="15"/>
  <c r="H10" i="15" s="1"/>
  <c r="I14" i="15"/>
  <c r="H14" i="15" s="1"/>
  <c r="I28" i="15"/>
  <c r="H28" i="15" s="1"/>
  <c r="I22" i="15"/>
  <c r="G22" i="15" s="1"/>
  <c r="D124" i="11"/>
  <c r="E124" i="11"/>
  <c r="H27" i="11"/>
  <c r="I42" i="11"/>
  <c r="G42" i="11" s="1"/>
  <c r="I43" i="11"/>
  <c r="H43" i="11" s="1"/>
  <c r="I44" i="11"/>
  <c r="I45" i="11"/>
  <c r="G45" i="11" s="1"/>
  <c r="I46" i="11"/>
  <c r="G46" i="11" s="1"/>
  <c r="I47" i="11"/>
  <c r="H47" i="11" s="1"/>
  <c r="I48" i="11"/>
  <c r="I49" i="11"/>
  <c r="G49" i="11" s="1"/>
  <c r="I25" i="11"/>
  <c r="G25" i="11" s="1"/>
  <c r="I10" i="11"/>
  <c r="H10" i="11" s="1"/>
  <c r="I50" i="11"/>
  <c r="I51" i="11"/>
  <c r="G51" i="11" s="1"/>
  <c r="I52" i="11"/>
  <c r="G52" i="11" s="1"/>
  <c r="I53" i="11"/>
  <c r="H53" i="11" s="1"/>
  <c r="I26" i="11"/>
  <c r="I4" i="11"/>
  <c r="G4" i="11" s="1"/>
  <c r="I27" i="11"/>
  <c r="G27" i="11" s="1"/>
  <c r="I54" i="11"/>
  <c r="H54" i="11" s="1"/>
  <c r="I55" i="11"/>
  <c r="I28" i="11"/>
  <c r="G28" i="11" s="1"/>
  <c r="I56" i="11"/>
  <c r="G56" i="11" s="1"/>
  <c r="I29" i="11"/>
  <c r="H29" i="11" s="1"/>
  <c r="I57" i="11"/>
  <c r="I17" i="11"/>
  <c r="G17" i="11" s="1"/>
  <c r="I6" i="11"/>
  <c r="G6" i="11" s="1"/>
  <c r="I14" i="11"/>
  <c r="H14" i="11" s="1"/>
  <c r="I3" i="11"/>
  <c r="I58" i="11"/>
  <c r="G58" i="11" s="1"/>
  <c r="I30" i="11"/>
  <c r="G30" i="11" s="1"/>
  <c r="I59" i="11"/>
  <c r="H59" i="11" s="1"/>
  <c r="I18" i="11"/>
  <c r="I60" i="11"/>
  <c r="G60" i="11" s="1"/>
  <c r="I7" i="11"/>
  <c r="G7" i="11" s="1"/>
  <c r="I12" i="11"/>
  <c r="H12" i="11" s="1"/>
  <c r="I61" i="11"/>
  <c r="I31" i="11"/>
  <c r="G31" i="11" s="1"/>
  <c r="I32" i="11"/>
  <c r="G32" i="11" s="1"/>
  <c r="I62" i="11"/>
  <c r="H62" i="11" s="1"/>
  <c r="I63" i="11"/>
  <c r="I64" i="11"/>
  <c r="G64" i="11" s="1"/>
  <c r="I33" i="11"/>
  <c r="G33" i="11" s="1"/>
  <c r="I19" i="11"/>
  <c r="H19" i="11" s="1"/>
  <c r="I15" i="11"/>
  <c r="I65" i="11"/>
  <c r="G65" i="11" s="1"/>
  <c r="I66" i="11"/>
  <c r="G66" i="11" s="1"/>
  <c r="I67" i="11"/>
  <c r="G67" i="11" s="1"/>
  <c r="I68" i="11"/>
  <c r="I69" i="11"/>
  <c r="G69" i="11" s="1"/>
  <c r="I70" i="11"/>
  <c r="G70" i="11" s="1"/>
  <c r="I71" i="11"/>
  <c r="G71" i="11" s="1"/>
  <c r="I72" i="11"/>
  <c r="I73" i="11"/>
  <c r="G73" i="11" s="1"/>
  <c r="I74" i="11"/>
  <c r="G74" i="11" s="1"/>
  <c r="I75" i="11"/>
  <c r="G75" i="11" s="1"/>
  <c r="I5" i="11"/>
  <c r="I20" i="11"/>
  <c r="G20" i="11" s="1"/>
  <c r="I34" i="11"/>
  <c r="G34" i="11" s="1"/>
  <c r="I76" i="11"/>
  <c r="G76" i="11" s="1"/>
  <c r="I77" i="11"/>
  <c r="I78" i="11"/>
  <c r="G78" i="11" s="1"/>
  <c r="I16" i="11"/>
  <c r="G16" i="11" s="1"/>
  <c r="I79" i="11"/>
  <c r="G79" i="11" s="1"/>
  <c r="I80" i="11"/>
  <c r="I81" i="11"/>
  <c r="G81" i="11" s="1"/>
  <c r="I35" i="11"/>
  <c r="G35" i="11" s="1"/>
  <c r="I82" i="11"/>
  <c r="G82" i="11" s="1"/>
  <c r="I21" i="11"/>
  <c r="I83" i="11"/>
  <c r="G83" i="11" s="1"/>
  <c r="I84" i="11"/>
  <c r="G84" i="11" s="1"/>
  <c r="I85" i="11"/>
  <c r="G85" i="11" s="1"/>
  <c r="I86" i="11"/>
  <c r="I36" i="11"/>
  <c r="G36" i="11" s="1"/>
  <c r="I87" i="11"/>
  <c r="G87" i="11" s="1"/>
  <c r="I88" i="11"/>
  <c r="G88" i="11" s="1"/>
  <c r="I8" i="11"/>
  <c r="I89" i="11"/>
  <c r="G89" i="11" s="1"/>
  <c r="I90" i="11"/>
  <c r="G90" i="11" s="1"/>
  <c r="I91" i="11"/>
  <c r="G91" i="11" s="1"/>
  <c r="I92" i="11"/>
  <c r="I93" i="11"/>
  <c r="G93" i="11" s="1"/>
  <c r="I94" i="11"/>
  <c r="G94" i="11" s="1"/>
  <c r="I37" i="11"/>
  <c r="G37" i="11" s="1"/>
  <c r="I95" i="11"/>
  <c r="I96" i="11"/>
  <c r="G96" i="11" s="1"/>
  <c r="I97" i="11"/>
  <c r="G97" i="11" s="1"/>
  <c r="I38" i="11"/>
  <c r="G38" i="11" s="1"/>
  <c r="I98" i="11"/>
  <c r="I9" i="11"/>
  <c r="G9" i="11" s="1"/>
  <c r="I99" i="11"/>
  <c r="G99" i="11" s="1"/>
  <c r="I22" i="11"/>
  <c r="G22" i="11" s="1"/>
  <c r="I11" i="11"/>
  <c r="I100" i="11"/>
  <c r="G100" i="11" s="1"/>
  <c r="I101" i="11"/>
  <c r="G101" i="11" s="1"/>
  <c r="I102" i="11"/>
  <c r="G102" i="11" s="1"/>
  <c r="I39" i="11"/>
  <c r="I23" i="11"/>
  <c r="G23" i="11" s="1"/>
  <c r="I103" i="11"/>
  <c r="G103" i="11" s="1"/>
  <c r="I104" i="11"/>
  <c r="G104" i="11" s="1"/>
  <c r="I40" i="11"/>
  <c r="I105" i="11"/>
  <c r="G105" i="11" s="1"/>
  <c r="I106" i="11"/>
  <c r="G106" i="11" s="1"/>
  <c r="I41" i="11"/>
  <c r="G41" i="11" s="1"/>
  <c r="I107" i="11"/>
  <c r="H107" i="11" s="1"/>
  <c r="I108" i="11"/>
  <c r="G108" i="11" s="1"/>
  <c r="I109" i="11"/>
  <c r="G109" i="11" s="1"/>
  <c r="I110" i="11"/>
  <c r="G110" i="11" s="1"/>
  <c r="I111" i="11"/>
  <c r="H111" i="11" s="1"/>
  <c r="I112" i="11"/>
  <c r="G112" i="11" s="1"/>
  <c r="I113" i="11"/>
  <c r="G113" i="11" s="1"/>
  <c r="I114" i="11"/>
  <c r="G114" i="11" s="1"/>
  <c r="I115" i="11"/>
  <c r="H115" i="11" s="1"/>
  <c r="I116" i="11"/>
  <c r="G116" i="11" s="1"/>
  <c r="I117" i="11"/>
  <c r="G117" i="11" s="1"/>
  <c r="I118" i="11"/>
  <c r="G118" i="11" s="1"/>
  <c r="I119" i="11"/>
  <c r="H119" i="11" s="1"/>
  <c r="I120" i="11"/>
  <c r="G120" i="11" s="1"/>
  <c r="I121" i="11"/>
  <c r="G121" i="11" s="1"/>
  <c r="I122" i="11"/>
  <c r="G122" i="11" s="1"/>
  <c r="I123" i="11"/>
  <c r="H123" i="11" s="1"/>
  <c r="I13" i="11"/>
  <c r="G13" i="11" s="1"/>
  <c r="I2" i="11"/>
  <c r="G2" i="11" s="1"/>
  <c r="I24" i="11"/>
  <c r="G24" i="11" s="1"/>
  <c r="D125" i="13"/>
  <c r="I77" i="13"/>
  <c r="H77" i="13" s="1"/>
  <c r="I32" i="13"/>
  <c r="H32" i="13" s="1"/>
  <c r="I60" i="13"/>
  <c r="H60" i="13" s="1"/>
  <c r="I17" i="13"/>
  <c r="G17" i="13" s="1"/>
  <c r="I43" i="13"/>
  <c r="H43" i="13" s="1"/>
  <c r="I53" i="13"/>
  <c r="H53" i="13" s="1"/>
  <c r="I14" i="13"/>
  <c r="H14" i="13" s="1"/>
  <c r="I78" i="13"/>
  <c r="G78" i="13" s="1"/>
  <c r="I13" i="13"/>
  <c r="H13" i="13" s="1"/>
  <c r="I8" i="13"/>
  <c r="H8" i="13" s="1"/>
  <c r="I29" i="13"/>
  <c r="H29" i="13" s="1"/>
  <c r="I79" i="13"/>
  <c r="G79" i="13" s="1"/>
  <c r="I80" i="13"/>
  <c r="H80" i="13" s="1"/>
  <c r="I81" i="13"/>
  <c r="H81" i="13" s="1"/>
  <c r="I82" i="13"/>
  <c r="H82" i="13" s="1"/>
  <c r="I83" i="13"/>
  <c r="G83" i="13" s="1"/>
  <c r="I21" i="13"/>
  <c r="H21" i="13" s="1"/>
  <c r="I26" i="13"/>
  <c r="H26" i="13" s="1"/>
  <c r="I44" i="13"/>
  <c r="H44" i="13" s="1"/>
  <c r="I22" i="13"/>
  <c r="G22" i="13" s="1"/>
  <c r="I38" i="13"/>
  <c r="H38" i="13" s="1"/>
  <c r="I15" i="13"/>
  <c r="H15" i="13" s="1"/>
  <c r="I45" i="13"/>
  <c r="H45" i="13" s="1"/>
  <c r="I54" i="13"/>
  <c r="G54" i="13" s="1"/>
  <c r="I84" i="13"/>
  <c r="H84" i="13" s="1"/>
  <c r="I85" i="13"/>
  <c r="H85" i="13" s="1"/>
  <c r="I61" i="13"/>
  <c r="H61" i="13" s="1"/>
  <c r="I86" i="13"/>
  <c r="G86" i="13" s="1"/>
  <c r="I62" i="13"/>
  <c r="H62" i="13" s="1"/>
  <c r="I87" i="13"/>
  <c r="H87" i="13" s="1"/>
  <c r="I88" i="13"/>
  <c r="H88" i="13" s="1"/>
  <c r="I63" i="13"/>
  <c r="G63" i="13" s="1"/>
  <c r="I89" i="13"/>
  <c r="H89" i="13" s="1"/>
  <c r="I90" i="13"/>
  <c r="H90" i="13" s="1"/>
  <c r="I91" i="13"/>
  <c r="H91" i="13" s="1"/>
  <c r="I33" i="13"/>
  <c r="G33" i="13" s="1"/>
  <c r="I92" i="13"/>
  <c r="H92" i="13" s="1"/>
  <c r="I93" i="13"/>
  <c r="H93" i="13" s="1"/>
  <c r="I94" i="13"/>
  <c r="H94" i="13" s="1"/>
  <c r="I40" i="13"/>
  <c r="G40" i="13" s="1"/>
  <c r="I24" i="13"/>
  <c r="H24" i="13" s="1"/>
  <c r="I46" i="13"/>
  <c r="H46" i="13" s="1"/>
  <c r="I35" i="13"/>
  <c r="H35" i="13" s="1"/>
  <c r="I95" i="13"/>
  <c r="G95" i="13" s="1"/>
  <c r="I39" i="13"/>
  <c r="H39" i="13" s="1"/>
  <c r="I7" i="13"/>
  <c r="H7" i="13" s="1"/>
  <c r="I18" i="13"/>
  <c r="H18" i="13" s="1"/>
  <c r="I96" i="13"/>
  <c r="G96" i="13" s="1"/>
  <c r="I97" i="13"/>
  <c r="H97" i="13" s="1"/>
  <c r="I98" i="13"/>
  <c r="H98" i="13" s="1"/>
  <c r="I99" i="13"/>
  <c r="H99" i="13" s="1"/>
  <c r="I100" i="13"/>
  <c r="G100" i="13" s="1"/>
  <c r="I101" i="13"/>
  <c r="H101" i="13" s="1"/>
  <c r="I102" i="13"/>
  <c r="H102" i="13" s="1"/>
  <c r="I103" i="13"/>
  <c r="H103" i="13" s="1"/>
  <c r="I104" i="13"/>
  <c r="G104" i="13" s="1"/>
  <c r="I105" i="13"/>
  <c r="H105" i="13" s="1"/>
  <c r="I106" i="13"/>
  <c r="H106" i="13" s="1"/>
  <c r="I107" i="13"/>
  <c r="H107" i="13" s="1"/>
  <c r="I108" i="13"/>
  <c r="G108" i="13" s="1"/>
  <c r="I109" i="13"/>
  <c r="H109" i="13" s="1"/>
  <c r="I110" i="13"/>
  <c r="H110" i="13" s="1"/>
  <c r="I111" i="13"/>
  <c r="H111" i="13" s="1"/>
  <c r="I25" i="13"/>
  <c r="G25" i="13" s="1"/>
  <c r="I64" i="13"/>
  <c r="H64" i="13" s="1"/>
  <c r="I112" i="13"/>
  <c r="H112" i="13" s="1"/>
  <c r="I113" i="13"/>
  <c r="H113" i="13" s="1"/>
  <c r="I114" i="13"/>
  <c r="G114" i="13" s="1"/>
  <c r="I115" i="13"/>
  <c r="H115" i="13" s="1"/>
  <c r="I65" i="13"/>
  <c r="H65" i="13" s="1"/>
  <c r="I47" i="13"/>
  <c r="H47" i="13" s="1"/>
  <c r="I116" i="13"/>
  <c r="G116" i="13" s="1"/>
  <c r="I23" i="13"/>
  <c r="H23" i="13" s="1"/>
  <c r="I117" i="13"/>
  <c r="H117" i="13" s="1"/>
  <c r="I118" i="13"/>
  <c r="H118" i="13" s="1"/>
  <c r="I119" i="13"/>
  <c r="G119" i="13" s="1"/>
  <c r="I55" i="13"/>
  <c r="H55" i="13" s="1"/>
  <c r="I66" i="13"/>
  <c r="H66" i="13" s="1"/>
  <c r="I67" i="13"/>
  <c r="H67" i="13" s="1"/>
  <c r="I36" i="13"/>
  <c r="G36" i="13" s="1"/>
  <c r="I68" i="13"/>
  <c r="H68" i="13" s="1"/>
  <c r="I69" i="13"/>
  <c r="H69" i="13" s="1"/>
  <c r="I34" i="13"/>
  <c r="H34" i="13" s="1"/>
  <c r="I120" i="13"/>
  <c r="G120" i="13" s="1"/>
  <c r="I56" i="13"/>
  <c r="H56" i="13" s="1"/>
  <c r="I41" i="13"/>
  <c r="H41" i="13" s="1"/>
  <c r="I3" i="13"/>
  <c r="H3" i="13" s="1"/>
  <c r="I2" i="13"/>
  <c r="G2" i="13" s="1"/>
  <c r="I5" i="13"/>
  <c r="H5" i="13" s="1"/>
  <c r="I12" i="13"/>
  <c r="H12" i="13" s="1"/>
  <c r="I121" i="13"/>
  <c r="H121" i="13" s="1"/>
  <c r="I10" i="13"/>
  <c r="G10" i="13" s="1"/>
  <c r="I9" i="13"/>
  <c r="H9" i="13" s="1"/>
  <c r="I48" i="13"/>
  <c r="H48" i="13" s="1"/>
  <c r="I30" i="13"/>
  <c r="H30" i="13" s="1"/>
  <c r="I70" i="13"/>
  <c r="G70" i="13" s="1"/>
  <c r="I122" i="13"/>
  <c r="H122" i="13" s="1"/>
  <c r="I71" i="13"/>
  <c r="H71" i="13" s="1"/>
  <c r="I72" i="13"/>
  <c r="H72" i="13" s="1"/>
  <c r="I73" i="13"/>
  <c r="G73" i="13" s="1"/>
  <c r="I123" i="13"/>
  <c r="H123" i="13" s="1"/>
  <c r="I74" i="13"/>
  <c r="H74" i="13" s="1"/>
  <c r="I27" i="13"/>
  <c r="H27" i="13" s="1"/>
  <c r="I57" i="13"/>
  <c r="G57" i="13" s="1"/>
  <c r="I19" i="13"/>
  <c r="H19" i="13" s="1"/>
  <c r="I20" i="13"/>
  <c r="H20" i="13" s="1"/>
  <c r="I11" i="13"/>
  <c r="H11" i="13" s="1"/>
  <c r="I58" i="13"/>
  <c r="G58" i="13" s="1"/>
  <c r="I49" i="13"/>
  <c r="H49" i="13" s="1"/>
  <c r="I31" i="13"/>
  <c r="H31" i="13" s="1"/>
  <c r="I16" i="13"/>
  <c r="H16" i="13" s="1"/>
  <c r="I50" i="13"/>
  <c r="G50" i="13" s="1"/>
  <c r="I28" i="13"/>
  <c r="H28" i="13" s="1"/>
  <c r="I37" i="13"/>
  <c r="H37" i="13" s="1"/>
  <c r="I75" i="13"/>
  <c r="H75" i="13" s="1"/>
  <c r="I76" i="13"/>
  <c r="G76" i="13" s="1"/>
  <c r="I6" i="13"/>
  <c r="H6" i="13" s="1"/>
  <c r="I4" i="13"/>
  <c r="H4" i="13" s="1"/>
  <c r="I51" i="13"/>
  <c r="H51" i="13" s="1"/>
  <c r="I59" i="13"/>
  <c r="G59" i="13" s="1"/>
  <c r="I42" i="13"/>
  <c r="H42" i="13" s="1"/>
  <c r="I52" i="13"/>
  <c r="H52" i="13" s="1"/>
  <c r="I124" i="13"/>
  <c r="H124" i="13" s="1"/>
  <c r="I17" i="2"/>
  <c r="G17" i="2" s="1"/>
  <c r="I10" i="2"/>
  <c r="G10" i="2" s="1"/>
  <c r="I18" i="2"/>
  <c r="H18" i="2" s="1"/>
  <c r="I19" i="2"/>
  <c r="H19" i="2" s="1"/>
  <c r="I20" i="2"/>
  <c r="G20" i="2" s="1"/>
  <c r="I11" i="2"/>
  <c r="G11" i="2" s="1"/>
  <c r="I21" i="2"/>
  <c r="H21" i="2" s="1"/>
  <c r="I22" i="2"/>
  <c r="H22" i="2" s="1"/>
  <c r="I2" i="2"/>
  <c r="G2" i="2" s="1"/>
  <c r="I4" i="2"/>
  <c r="G4" i="2" s="1"/>
  <c r="I23" i="2"/>
  <c r="H23" i="2" s="1"/>
  <c r="I7" i="2"/>
  <c r="H7" i="2" s="1"/>
  <c r="I24" i="2"/>
  <c r="G24" i="2" s="1"/>
  <c r="I5" i="2"/>
  <c r="G5" i="2" s="1"/>
  <c r="I25" i="2"/>
  <c r="H25" i="2" s="1"/>
  <c r="I26" i="2"/>
  <c r="H26" i="2" s="1"/>
  <c r="I27" i="2"/>
  <c r="G27" i="2" s="1"/>
  <c r="I28" i="2"/>
  <c r="G28" i="2" s="1"/>
  <c r="I12" i="2"/>
  <c r="H12" i="2" s="1"/>
  <c r="I29" i="2"/>
  <c r="H29" i="2" s="1"/>
  <c r="I30" i="2"/>
  <c r="G30" i="2" s="1"/>
  <c r="I31" i="2"/>
  <c r="G31" i="2" s="1"/>
  <c r="I32" i="2"/>
  <c r="H32" i="2" s="1"/>
  <c r="I33" i="2"/>
  <c r="H33" i="2" s="1"/>
  <c r="I34" i="2"/>
  <c r="G34" i="2" s="1"/>
  <c r="I35" i="2"/>
  <c r="G35" i="2" s="1"/>
  <c r="I36" i="2"/>
  <c r="H36" i="2" s="1"/>
  <c r="I37" i="2"/>
  <c r="H37" i="2" s="1"/>
  <c r="I38" i="2"/>
  <c r="G38" i="2" s="1"/>
  <c r="I39" i="2"/>
  <c r="G39" i="2" s="1"/>
  <c r="I40" i="2"/>
  <c r="H40" i="2" s="1"/>
  <c r="I41" i="2"/>
  <c r="H41" i="2" s="1"/>
  <c r="I42" i="2"/>
  <c r="G42" i="2" s="1"/>
  <c r="I43" i="2"/>
  <c r="G43" i="2" s="1"/>
  <c r="I44" i="2"/>
  <c r="H44" i="2" s="1"/>
  <c r="I45" i="2"/>
  <c r="H45" i="2" s="1"/>
  <c r="I46" i="2"/>
  <c r="G46" i="2" s="1"/>
  <c r="I47" i="2"/>
  <c r="G47" i="2" s="1"/>
  <c r="I48" i="2"/>
  <c r="H48" i="2" s="1"/>
  <c r="I49" i="2"/>
  <c r="H49" i="2" s="1"/>
  <c r="I13" i="2"/>
  <c r="G13" i="2" s="1"/>
  <c r="I50" i="2"/>
  <c r="G50" i="2" s="1"/>
  <c r="I51" i="2"/>
  <c r="H51" i="2" s="1"/>
  <c r="I52" i="2"/>
  <c r="H52" i="2" s="1"/>
  <c r="I53" i="2"/>
  <c r="G53" i="2" s="1"/>
  <c r="I8" i="2"/>
  <c r="G8" i="2" s="1"/>
  <c r="I54" i="2"/>
  <c r="H54" i="2" s="1"/>
  <c r="I55" i="2"/>
  <c r="H55" i="2" s="1"/>
  <c r="I56" i="2"/>
  <c r="G56" i="2" s="1"/>
  <c r="I57" i="2"/>
  <c r="G57" i="2" s="1"/>
  <c r="I58" i="2"/>
  <c r="H58" i="2" s="1"/>
  <c r="I59" i="2"/>
  <c r="H59" i="2" s="1"/>
  <c r="I60" i="2"/>
  <c r="G60" i="2" s="1"/>
  <c r="I14" i="2"/>
  <c r="G14" i="2" s="1"/>
  <c r="I61" i="2"/>
  <c r="H61" i="2" s="1"/>
  <c r="I15" i="2"/>
  <c r="H15" i="2" s="1"/>
  <c r="I62" i="2"/>
  <c r="G62" i="2" s="1"/>
  <c r="I63" i="2"/>
  <c r="G63" i="2" s="1"/>
  <c r="I64" i="2"/>
  <c r="H64" i="2" s="1"/>
  <c r="I65" i="2"/>
  <c r="H65" i="2" s="1"/>
  <c r="I6" i="2"/>
  <c r="G6" i="2" s="1"/>
  <c r="I16" i="2"/>
  <c r="G16" i="2" s="1"/>
  <c r="I9" i="2"/>
  <c r="H9" i="2" s="1"/>
  <c r="I66" i="2"/>
  <c r="H66" i="2" s="1"/>
  <c r="I3" i="2"/>
  <c r="G3" i="2" s="1"/>
  <c r="I67" i="2"/>
  <c r="G67" i="2" s="1"/>
  <c r="I8" i="9"/>
  <c r="G8" i="9" s="1"/>
  <c r="I9" i="9"/>
  <c r="G9" i="9" s="1"/>
  <c r="I10" i="9"/>
  <c r="G10" i="9" s="1"/>
  <c r="I11" i="9"/>
  <c r="G11" i="9" s="1"/>
  <c r="I12" i="9"/>
  <c r="G12" i="9" s="1"/>
  <c r="I13" i="9"/>
  <c r="G13" i="9" s="1"/>
  <c r="I14" i="9"/>
  <c r="G14" i="9" s="1"/>
  <c r="I15" i="9"/>
  <c r="G15" i="9" s="1"/>
  <c r="I16" i="9"/>
  <c r="G16" i="9" s="1"/>
  <c r="I17" i="9"/>
  <c r="G17" i="9" s="1"/>
  <c r="I18" i="9"/>
  <c r="G18" i="9" s="1"/>
  <c r="I19" i="9"/>
  <c r="G19" i="9" s="1"/>
  <c r="I2" i="9"/>
  <c r="G2" i="9" s="1"/>
  <c r="I20" i="9"/>
  <c r="G20" i="9" s="1"/>
  <c r="I21" i="9"/>
  <c r="G21" i="9" s="1"/>
  <c r="I22" i="9"/>
  <c r="G22" i="9" s="1"/>
  <c r="I23" i="9"/>
  <c r="G23" i="9" s="1"/>
  <c r="I24" i="9"/>
  <c r="G24" i="9" s="1"/>
  <c r="I25" i="9"/>
  <c r="G25" i="9" s="1"/>
  <c r="I3" i="9"/>
  <c r="G3" i="9" s="1"/>
  <c r="I5" i="9"/>
  <c r="G5" i="9" s="1"/>
  <c r="I6" i="9"/>
  <c r="G6" i="9" s="1"/>
  <c r="I26" i="9"/>
  <c r="G26" i="9" s="1"/>
  <c r="I27" i="9"/>
  <c r="G27" i="9" s="1"/>
  <c r="I28" i="9"/>
  <c r="G28" i="9" s="1"/>
  <c r="I33" i="9"/>
  <c r="G33" i="9" s="1"/>
  <c r="I29" i="9"/>
  <c r="G29" i="9" s="1"/>
  <c r="I30" i="9"/>
  <c r="G30" i="9" s="1"/>
  <c r="I7" i="9"/>
  <c r="G7" i="9" s="1"/>
  <c r="I31" i="9"/>
  <c r="G31" i="9" s="1"/>
  <c r="I32" i="9"/>
  <c r="G32" i="9" s="1"/>
  <c r="I4" i="9"/>
  <c r="G4" i="9" s="1"/>
  <c r="D27" i="5"/>
  <c r="E27" i="5"/>
  <c r="H20" i="5"/>
  <c r="I16" i="5"/>
  <c r="G16" i="5" s="1"/>
  <c r="I17" i="5"/>
  <c r="H17" i="5" s="1"/>
  <c r="I6" i="5"/>
  <c r="G6" i="5" s="1"/>
  <c r="I8" i="5"/>
  <c r="G8" i="5" s="1"/>
  <c r="I18" i="5"/>
  <c r="H18" i="5" s="1"/>
  <c r="I19" i="5"/>
  <c r="H19" i="5" s="1"/>
  <c r="I9" i="5"/>
  <c r="G9" i="5" s="1"/>
  <c r="I10" i="5"/>
  <c r="G10" i="5" s="1"/>
  <c r="I20" i="5"/>
  <c r="G20" i="5" s="1"/>
  <c r="I11" i="5"/>
  <c r="H11" i="5" s="1"/>
  <c r="I5" i="5"/>
  <c r="G5" i="5" s="1"/>
  <c r="I21" i="5"/>
  <c r="G21" i="5" s="1"/>
  <c r="I12" i="5"/>
  <c r="H12" i="5" s="1"/>
  <c r="I13" i="5"/>
  <c r="H13" i="5" s="1"/>
  <c r="I4" i="5"/>
  <c r="G4" i="5" s="1"/>
  <c r="I22" i="5"/>
  <c r="G22" i="5" s="1"/>
  <c r="I7" i="5"/>
  <c r="G7" i="5" s="1"/>
  <c r="I2" i="5"/>
  <c r="H2" i="5" s="1"/>
  <c r="I14" i="5"/>
  <c r="G14" i="5" s="1"/>
  <c r="I23" i="5"/>
  <c r="G23" i="5" s="1"/>
  <c r="I24" i="5"/>
  <c r="G24" i="5" s="1"/>
  <c r="I25" i="5"/>
  <c r="H25" i="5" s="1"/>
  <c r="I26" i="5"/>
  <c r="G26" i="5" s="1"/>
  <c r="I15" i="5"/>
  <c r="G15" i="5" s="1"/>
  <c r="I3" i="5"/>
  <c r="G3" i="5" s="1"/>
  <c r="I23" i="14"/>
  <c r="G23" i="14" s="1"/>
  <c r="I7" i="14"/>
  <c r="G7" i="14" s="1"/>
  <c r="I12" i="14"/>
  <c r="H12" i="14" s="1"/>
  <c r="I25" i="14"/>
  <c r="H25" i="14" s="1"/>
  <c r="I5" i="14"/>
  <c r="G5" i="14" s="1"/>
  <c r="I24" i="14"/>
  <c r="G24" i="14" s="1"/>
  <c r="I26" i="14"/>
  <c r="H26" i="14" s="1"/>
  <c r="I2" i="14"/>
  <c r="H2" i="14" s="1"/>
  <c r="I4" i="14"/>
  <c r="G4" i="14" s="1"/>
  <c r="I3" i="14"/>
  <c r="G3" i="14" s="1"/>
  <c r="I13" i="14"/>
  <c r="H13" i="14" s="1"/>
  <c r="I10" i="14"/>
  <c r="H10" i="14" s="1"/>
  <c r="I11" i="14"/>
  <c r="G11" i="14" s="1"/>
  <c r="I21" i="14"/>
  <c r="G21" i="14" s="1"/>
  <c r="I22" i="14"/>
  <c r="H22" i="14" s="1"/>
  <c r="I18" i="14"/>
  <c r="H18" i="14" s="1"/>
  <c r="I16" i="14"/>
  <c r="G16" i="14" s="1"/>
  <c r="I27" i="14"/>
  <c r="G27" i="14" s="1"/>
  <c r="I8" i="14"/>
  <c r="H8" i="14" s="1"/>
  <c r="I9" i="14"/>
  <c r="H9" i="14" s="1"/>
  <c r="I20" i="14"/>
  <c r="G20" i="14" s="1"/>
  <c r="I17" i="14"/>
  <c r="G17" i="14" s="1"/>
  <c r="I19" i="14"/>
  <c r="H19" i="14" s="1"/>
  <c r="I15" i="14"/>
  <c r="H15" i="14" s="1"/>
  <c r="I14" i="14"/>
  <c r="G14" i="14" s="1"/>
  <c r="I6" i="14"/>
  <c r="G6" i="14" s="1"/>
  <c r="D100" i="6"/>
  <c r="E100" i="6"/>
  <c r="I34" i="6"/>
  <c r="G34" i="6" s="1"/>
  <c r="I35" i="6"/>
  <c r="H35" i="6" s="1"/>
  <c r="I36" i="6"/>
  <c r="H36" i="6" s="1"/>
  <c r="I37" i="6"/>
  <c r="G37" i="6" s="1"/>
  <c r="I38" i="6"/>
  <c r="G38" i="6" s="1"/>
  <c r="I39" i="6"/>
  <c r="H39" i="6" s="1"/>
  <c r="I21" i="6"/>
  <c r="H21" i="6" s="1"/>
  <c r="I40" i="6"/>
  <c r="G40" i="6" s="1"/>
  <c r="I41" i="6"/>
  <c r="G41" i="6" s="1"/>
  <c r="I42" i="6"/>
  <c r="H42" i="6" s="1"/>
  <c r="I22" i="6"/>
  <c r="H22" i="6" s="1"/>
  <c r="I43" i="6"/>
  <c r="G43" i="6" s="1"/>
  <c r="I44" i="6"/>
  <c r="G44" i="6" s="1"/>
  <c r="I45" i="6"/>
  <c r="H45" i="6" s="1"/>
  <c r="I46" i="6"/>
  <c r="H46" i="6" s="1"/>
  <c r="I47" i="6"/>
  <c r="G47" i="6" s="1"/>
  <c r="I48" i="6"/>
  <c r="G48" i="6" s="1"/>
  <c r="I3" i="6"/>
  <c r="H3" i="6" s="1"/>
  <c r="I15" i="6"/>
  <c r="H15" i="6" s="1"/>
  <c r="I23" i="6"/>
  <c r="G23" i="6" s="1"/>
  <c r="I49" i="6"/>
  <c r="G49" i="6" s="1"/>
  <c r="I50" i="6"/>
  <c r="H50" i="6" s="1"/>
  <c r="I12" i="6"/>
  <c r="H12" i="6" s="1"/>
  <c r="I8" i="6"/>
  <c r="G8" i="6" s="1"/>
  <c r="I51" i="6"/>
  <c r="G51" i="6" s="1"/>
  <c r="I6" i="6"/>
  <c r="H6" i="6" s="1"/>
  <c r="I52" i="6"/>
  <c r="H52" i="6" s="1"/>
  <c r="I53" i="6"/>
  <c r="G53" i="6" s="1"/>
  <c r="I9" i="6"/>
  <c r="G9" i="6" s="1"/>
  <c r="I18" i="6"/>
  <c r="H18" i="6" s="1"/>
  <c r="I54" i="6"/>
  <c r="G54" i="6" s="1"/>
  <c r="I55" i="6"/>
  <c r="G55" i="6" s="1"/>
  <c r="I56" i="6"/>
  <c r="G56" i="6" s="1"/>
  <c r="I57" i="6"/>
  <c r="H57" i="6" s="1"/>
  <c r="I58" i="6"/>
  <c r="H58" i="6" s="1"/>
  <c r="I59" i="6"/>
  <c r="G59" i="6" s="1"/>
  <c r="I4" i="6"/>
  <c r="G4" i="6" s="1"/>
  <c r="I60" i="6"/>
  <c r="H60" i="6" s="1"/>
  <c r="I24" i="6"/>
  <c r="H24" i="6" s="1"/>
  <c r="I25" i="6"/>
  <c r="G25" i="6" s="1"/>
  <c r="I14" i="6"/>
  <c r="G14" i="6" s="1"/>
  <c r="I5" i="6"/>
  <c r="H5" i="6" s="1"/>
  <c r="I61" i="6"/>
  <c r="H61" i="6" s="1"/>
  <c r="I62" i="6"/>
  <c r="G62" i="6" s="1"/>
  <c r="I26" i="6"/>
  <c r="G26" i="6" s="1"/>
  <c r="I63" i="6"/>
  <c r="H63" i="6" s="1"/>
  <c r="I64" i="6"/>
  <c r="G64" i="6" s="1"/>
  <c r="I65" i="6"/>
  <c r="G65" i="6" s="1"/>
  <c r="I66" i="6"/>
  <c r="G66" i="6" s="1"/>
  <c r="I67" i="6"/>
  <c r="H67" i="6" s="1"/>
  <c r="I68" i="6"/>
  <c r="H68" i="6" s="1"/>
  <c r="I69" i="6"/>
  <c r="G69" i="6" s="1"/>
  <c r="I70" i="6"/>
  <c r="G70" i="6" s="1"/>
  <c r="I71" i="6"/>
  <c r="H71" i="6" s="1"/>
  <c r="I10" i="6"/>
  <c r="G10" i="6" s="1"/>
  <c r="I27" i="6"/>
  <c r="G27" i="6" s="1"/>
  <c r="I72" i="6"/>
  <c r="G72" i="6" s="1"/>
  <c r="I73" i="6"/>
  <c r="H73" i="6" s="1"/>
  <c r="I74" i="6"/>
  <c r="H74" i="6" s="1"/>
  <c r="I11" i="6"/>
  <c r="G11" i="6" s="1"/>
  <c r="I75" i="6"/>
  <c r="G75" i="6" s="1"/>
  <c r="I2" i="6"/>
  <c r="H2" i="6" s="1"/>
  <c r="I28" i="6"/>
  <c r="G28" i="6" s="1"/>
  <c r="I76" i="6"/>
  <c r="G76" i="6" s="1"/>
  <c r="I29" i="6"/>
  <c r="G29" i="6" s="1"/>
  <c r="I77" i="6"/>
  <c r="H77" i="6" s="1"/>
  <c r="I7" i="6"/>
  <c r="H7" i="6" s="1"/>
  <c r="I78" i="6"/>
  <c r="G78" i="6" s="1"/>
  <c r="I19" i="6"/>
  <c r="G19" i="6" s="1"/>
  <c r="I30" i="6"/>
  <c r="H30" i="6" s="1"/>
  <c r="I13" i="6"/>
  <c r="G13" i="6" s="1"/>
  <c r="I20" i="6"/>
  <c r="G20" i="6" s="1"/>
  <c r="I79" i="6"/>
  <c r="G79" i="6" s="1"/>
  <c r="I80" i="6"/>
  <c r="H80" i="6" s="1"/>
  <c r="I81" i="6"/>
  <c r="H81" i="6" s="1"/>
  <c r="I16" i="6"/>
  <c r="G16" i="6" s="1"/>
  <c r="I82" i="6"/>
  <c r="G82" i="6" s="1"/>
  <c r="I83" i="6"/>
  <c r="H83" i="6" s="1"/>
  <c r="I84" i="6"/>
  <c r="G84" i="6" s="1"/>
  <c r="I85" i="6"/>
  <c r="G85" i="6" s="1"/>
  <c r="I86" i="6"/>
  <c r="G86" i="6" s="1"/>
  <c r="I31" i="6"/>
  <c r="H31" i="6" s="1"/>
  <c r="I87" i="6"/>
  <c r="H87" i="6" s="1"/>
  <c r="I17" i="6"/>
  <c r="G17" i="6" s="1"/>
  <c r="I88" i="6"/>
  <c r="G88" i="6" s="1"/>
  <c r="I89" i="6"/>
  <c r="H89" i="6" s="1"/>
  <c r="I90" i="6"/>
  <c r="G90" i="6" s="1"/>
  <c r="I91" i="6"/>
  <c r="G91" i="6" s="1"/>
  <c r="I92" i="6"/>
  <c r="G92" i="6" s="1"/>
  <c r="I93" i="6"/>
  <c r="H93" i="6" s="1"/>
  <c r="I94" i="6"/>
  <c r="H94" i="6" s="1"/>
  <c r="I95" i="6"/>
  <c r="G95" i="6" s="1"/>
  <c r="I96" i="6"/>
  <c r="G96" i="6" s="1"/>
  <c r="I97" i="6"/>
  <c r="H97" i="6" s="1"/>
  <c r="I98" i="6"/>
  <c r="G98" i="6" s="1"/>
  <c r="I32" i="6"/>
  <c r="G32" i="6" s="1"/>
  <c r="I99" i="6"/>
  <c r="G99" i="6" s="1"/>
  <c r="I33" i="6"/>
  <c r="H33" i="6" s="1"/>
  <c r="D168" i="12"/>
  <c r="E168" i="12"/>
  <c r="I162" i="12"/>
  <c r="H162" i="12" s="1"/>
  <c r="I97" i="12"/>
  <c r="H97" i="12" s="1"/>
  <c r="I37" i="12"/>
  <c r="G37" i="12" s="1"/>
  <c r="I38" i="12"/>
  <c r="G38" i="12" s="1"/>
  <c r="I98" i="12"/>
  <c r="H98" i="12" s="1"/>
  <c r="I33" i="12"/>
  <c r="H33" i="12" s="1"/>
  <c r="I18" i="12"/>
  <c r="G18" i="12" s="1"/>
  <c r="I99" i="12"/>
  <c r="G99" i="12" s="1"/>
  <c r="I100" i="12"/>
  <c r="H100" i="12" s="1"/>
  <c r="I15" i="12"/>
  <c r="H15" i="12" s="1"/>
  <c r="I54" i="12"/>
  <c r="G54" i="12" s="1"/>
  <c r="I39" i="12"/>
  <c r="G39" i="12" s="1"/>
  <c r="I69" i="12"/>
  <c r="H69" i="12" s="1"/>
  <c r="I23" i="12"/>
  <c r="H23" i="12" s="1"/>
  <c r="I29" i="12"/>
  <c r="G29" i="12" s="1"/>
  <c r="I34" i="12"/>
  <c r="G34" i="12" s="1"/>
  <c r="I101" i="12"/>
  <c r="H101" i="12" s="1"/>
  <c r="I70" i="12"/>
  <c r="H70" i="12" s="1"/>
  <c r="I102" i="12"/>
  <c r="G102" i="12" s="1"/>
  <c r="I103" i="12"/>
  <c r="G103" i="12" s="1"/>
  <c r="I104" i="12"/>
  <c r="H104" i="12" s="1"/>
  <c r="I55" i="12"/>
  <c r="H55" i="12" s="1"/>
  <c r="I105" i="12"/>
  <c r="G105" i="12" s="1"/>
  <c r="I71" i="12"/>
  <c r="G71" i="12" s="1"/>
  <c r="I106" i="12"/>
  <c r="H106" i="12" s="1"/>
  <c r="I107" i="12"/>
  <c r="H107" i="12" s="1"/>
  <c r="I108" i="12"/>
  <c r="G108" i="12" s="1"/>
  <c r="I163" i="12"/>
  <c r="G163" i="12" s="1"/>
  <c r="I164" i="12"/>
  <c r="H164" i="12" s="1"/>
  <c r="I40" i="12"/>
  <c r="H40" i="12" s="1"/>
  <c r="I72" i="12"/>
  <c r="G72" i="12" s="1"/>
  <c r="I109" i="12"/>
  <c r="G109" i="12" s="1"/>
  <c r="I73" i="12"/>
  <c r="H73" i="12" s="1"/>
  <c r="I56" i="12"/>
  <c r="H56" i="12" s="1"/>
  <c r="I74" i="12"/>
  <c r="G74" i="12" s="1"/>
  <c r="I110" i="12"/>
  <c r="G110" i="12" s="1"/>
  <c r="I111" i="12"/>
  <c r="H111" i="12" s="1"/>
  <c r="I30" i="12"/>
  <c r="H30" i="12" s="1"/>
  <c r="I112" i="12"/>
  <c r="G112" i="12" s="1"/>
  <c r="I113" i="12"/>
  <c r="G113" i="12" s="1"/>
  <c r="I19" i="12"/>
  <c r="H19" i="12" s="1"/>
  <c r="I57" i="12"/>
  <c r="H57" i="12" s="1"/>
  <c r="I114" i="12"/>
  <c r="G114" i="12" s="1"/>
  <c r="I165" i="12"/>
  <c r="G165" i="12" s="1"/>
  <c r="I115" i="12"/>
  <c r="H115" i="12" s="1"/>
  <c r="I7" i="12"/>
  <c r="H7" i="12" s="1"/>
  <c r="I75" i="12"/>
  <c r="G75" i="12" s="1"/>
  <c r="I116" i="12"/>
  <c r="G116" i="12" s="1"/>
  <c r="I117" i="12"/>
  <c r="H117" i="12" s="1"/>
  <c r="I118" i="12"/>
  <c r="H118" i="12" s="1"/>
  <c r="I41" i="12"/>
  <c r="G41" i="12" s="1"/>
  <c r="I76" i="12"/>
  <c r="G76" i="12" s="1"/>
  <c r="I26" i="12"/>
  <c r="H26" i="12" s="1"/>
  <c r="I21" i="12"/>
  <c r="H21" i="12" s="1"/>
  <c r="I77" i="12"/>
  <c r="G77" i="12" s="1"/>
  <c r="I35" i="12"/>
  <c r="G35" i="12" s="1"/>
  <c r="I78" i="12"/>
  <c r="H78" i="12" s="1"/>
  <c r="I119" i="12"/>
  <c r="H119" i="12" s="1"/>
  <c r="I79" i="12"/>
  <c r="G79" i="12" s="1"/>
  <c r="I120" i="12"/>
  <c r="G120" i="12" s="1"/>
  <c r="I80" i="12"/>
  <c r="H80" i="12" s="1"/>
  <c r="I42" i="12"/>
  <c r="H42" i="12" s="1"/>
  <c r="I121" i="12"/>
  <c r="G121" i="12" s="1"/>
  <c r="I122" i="12"/>
  <c r="G122" i="12" s="1"/>
  <c r="I123" i="12"/>
  <c r="H123" i="12" s="1"/>
  <c r="I43" i="12"/>
  <c r="H43" i="12" s="1"/>
  <c r="I124" i="12"/>
  <c r="G124" i="12" s="1"/>
  <c r="I36" i="12"/>
  <c r="G36" i="12" s="1"/>
  <c r="I6" i="12"/>
  <c r="H6" i="12" s="1"/>
  <c r="I3" i="12"/>
  <c r="H3" i="12" s="1"/>
  <c r="I125" i="12"/>
  <c r="G125" i="12" s="1"/>
  <c r="I126" i="12"/>
  <c r="G126" i="12" s="1"/>
  <c r="I127" i="12"/>
  <c r="H127" i="12" s="1"/>
  <c r="I128" i="12"/>
  <c r="H128" i="12" s="1"/>
  <c r="I129" i="12"/>
  <c r="G129" i="12" s="1"/>
  <c r="I81" i="12"/>
  <c r="G81" i="12" s="1"/>
  <c r="I130" i="12"/>
  <c r="H130" i="12" s="1"/>
  <c r="I58" i="12"/>
  <c r="H58" i="12" s="1"/>
  <c r="I131" i="12"/>
  <c r="G131" i="12" s="1"/>
  <c r="I166" i="12"/>
  <c r="G166" i="12" s="1"/>
  <c r="I132" i="12"/>
  <c r="H132" i="12" s="1"/>
  <c r="I12" i="12"/>
  <c r="H12" i="12" s="1"/>
  <c r="I82" i="12"/>
  <c r="G82" i="12" s="1"/>
  <c r="I133" i="12"/>
  <c r="G133" i="12" s="1"/>
  <c r="I134" i="12"/>
  <c r="H134" i="12" s="1"/>
  <c r="I135" i="12"/>
  <c r="H135" i="12" s="1"/>
  <c r="I136" i="12"/>
  <c r="G136" i="12" s="1"/>
  <c r="I137" i="12"/>
  <c r="G137" i="12" s="1"/>
  <c r="I24" i="12"/>
  <c r="H24" i="12" s="1"/>
  <c r="I22" i="12"/>
  <c r="H22" i="12" s="1"/>
  <c r="I44" i="12"/>
  <c r="G44" i="12" s="1"/>
  <c r="I27" i="12"/>
  <c r="G27" i="12" s="1"/>
  <c r="I138" i="12"/>
  <c r="H138" i="12" s="1"/>
  <c r="I139" i="12"/>
  <c r="H139" i="12" s="1"/>
  <c r="I9" i="12"/>
  <c r="G9" i="12" s="1"/>
  <c r="I83" i="12"/>
  <c r="G83" i="12" s="1"/>
  <c r="I84" i="12"/>
  <c r="H84" i="12" s="1"/>
  <c r="I45" i="12"/>
  <c r="H45" i="12" s="1"/>
  <c r="I2" i="12"/>
  <c r="G2" i="12" s="1"/>
  <c r="I46" i="12"/>
  <c r="G46" i="12" s="1"/>
  <c r="I140" i="12"/>
  <c r="H140" i="12" s="1"/>
  <c r="I85" i="12"/>
  <c r="H85" i="12" s="1"/>
  <c r="I20" i="12"/>
  <c r="G20" i="12" s="1"/>
  <c r="I13" i="12"/>
  <c r="G13" i="12" s="1"/>
  <c r="I47" i="12"/>
  <c r="H47" i="12" s="1"/>
  <c r="I141" i="12"/>
  <c r="H141" i="12" s="1"/>
  <c r="I48" i="12"/>
  <c r="G48" i="12" s="1"/>
  <c r="I86" i="12"/>
  <c r="G86" i="12" s="1"/>
  <c r="I142" i="12"/>
  <c r="H142" i="12" s="1"/>
  <c r="I59" i="12"/>
  <c r="H59" i="12" s="1"/>
  <c r="I87" i="12"/>
  <c r="G87" i="12" s="1"/>
  <c r="I5" i="12"/>
  <c r="G5" i="12" s="1"/>
  <c r="I14" i="12"/>
  <c r="H14" i="12" s="1"/>
  <c r="I143" i="12"/>
  <c r="H143" i="12" s="1"/>
  <c r="I60" i="12"/>
  <c r="G60" i="12" s="1"/>
  <c r="I88" i="12"/>
  <c r="G88" i="12" s="1"/>
  <c r="I144" i="12"/>
  <c r="H144" i="12" s="1"/>
  <c r="I145" i="12"/>
  <c r="H145" i="12" s="1"/>
  <c r="I61" i="12"/>
  <c r="G61" i="12" s="1"/>
  <c r="I146" i="12"/>
  <c r="G146" i="12" s="1"/>
  <c r="I89" i="12"/>
  <c r="H89" i="12" s="1"/>
  <c r="I147" i="12"/>
  <c r="H147" i="12" s="1"/>
  <c r="I10" i="12"/>
  <c r="G10" i="12" s="1"/>
  <c r="I148" i="12"/>
  <c r="G148" i="12" s="1"/>
  <c r="I4" i="12"/>
  <c r="H4" i="12" s="1"/>
  <c r="I62" i="12"/>
  <c r="H62" i="12" s="1"/>
  <c r="I149" i="12"/>
  <c r="G149" i="12" s="1"/>
  <c r="I150" i="12"/>
  <c r="G150" i="12" s="1"/>
  <c r="I63" i="12"/>
  <c r="H63" i="12" s="1"/>
  <c r="I11" i="12"/>
  <c r="H11" i="12" s="1"/>
  <c r="I151" i="12"/>
  <c r="G151" i="12" s="1"/>
  <c r="I49" i="12"/>
  <c r="G49" i="12" s="1"/>
  <c r="I152" i="12"/>
  <c r="H152" i="12" s="1"/>
  <c r="I153" i="12"/>
  <c r="H153" i="12" s="1"/>
  <c r="I16" i="12"/>
  <c r="G16" i="12" s="1"/>
  <c r="I90" i="12"/>
  <c r="G90" i="12" s="1"/>
  <c r="I91" i="12"/>
  <c r="H91" i="12" s="1"/>
  <c r="I154" i="12"/>
  <c r="H154" i="12" s="1"/>
  <c r="I31" i="12"/>
  <c r="G31" i="12" s="1"/>
  <c r="I92" i="12"/>
  <c r="G92" i="12" s="1"/>
  <c r="I8" i="12"/>
  <c r="H8" i="12" s="1"/>
  <c r="I93" i="12"/>
  <c r="H93" i="12" s="1"/>
  <c r="I50" i="12"/>
  <c r="G50" i="12" s="1"/>
  <c r="I155" i="12"/>
  <c r="G155" i="12" s="1"/>
  <c r="I25" i="12"/>
  <c r="H25" i="12" s="1"/>
  <c r="I32" i="12"/>
  <c r="H32" i="12" s="1"/>
  <c r="I167" i="12"/>
  <c r="G167" i="12" s="1"/>
  <c r="I28" i="12"/>
  <c r="G28" i="12" s="1"/>
  <c r="I156" i="12"/>
  <c r="H156" i="12" s="1"/>
  <c r="I51" i="12"/>
  <c r="H51" i="12" s="1"/>
  <c r="I157" i="12"/>
  <c r="G157" i="12" s="1"/>
  <c r="I64" i="12"/>
  <c r="G64" i="12" s="1"/>
  <c r="I17" i="12"/>
  <c r="H17" i="12" s="1"/>
  <c r="I94" i="12"/>
  <c r="H94" i="12" s="1"/>
  <c r="I95" i="12"/>
  <c r="G95" i="12" s="1"/>
  <c r="I158" i="12"/>
  <c r="G158" i="12" s="1"/>
  <c r="I52" i="12"/>
  <c r="H52" i="12" s="1"/>
  <c r="I159" i="12"/>
  <c r="H159" i="12" s="1"/>
  <c r="I160" i="12"/>
  <c r="G160" i="12" s="1"/>
  <c r="I65" i="12"/>
  <c r="G65" i="12" s="1"/>
  <c r="I96" i="12"/>
  <c r="H96" i="12" s="1"/>
  <c r="I66" i="12"/>
  <c r="H66" i="12" s="1"/>
  <c r="I67" i="12"/>
  <c r="G67" i="12" s="1"/>
  <c r="I53" i="12"/>
  <c r="G53" i="12" s="1"/>
  <c r="I161" i="12"/>
  <c r="H161" i="12" s="1"/>
  <c r="I68" i="12"/>
  <c r="H68" i="12" s="1"/>
  <c r="H2" i="4" l="1"/>
  <c r="H44" i="8"/>
  <c r="H21" i="8"/>
  <c r="H51" i="8"/>
  <c r="H30" i="8"/>
  <c r="G40" i="8"/>
  <c r="G13" i="8"/>
  <c r="H47" i="8"/>
  <c r="H43" i="8"/>
  <c r="H28" i="8"/>
  <c r="H24" i="8"/>
  <c r="H20" i="8"/>
  <c r="H16" i="8"/>
  <c r="H12" i="8"/>
  <c r="H11" i="8"/>
  <c r="H7" i="8"/>
  <c r="H3" i="8"/>
  <c r="H37" i="8"/>
  <c r="H33" i="8"/>
  <c r="H29" i="8"/>
  <c r="H48" i="8"/>
  <c r="H4" i="8"/>
  <c r="H38" i="8"/>
  <c r="G25" i="8"/>
  <c r="G17" i="8"/>
  <c r="G8" i="8"/>
  <c r="G34" i="8"/>
  <c r="H50" i="8"/>
  <c r="H46" i="8"/>
  <c r="H42" i="8"/>
  <c r="H27" i="8"/>
  <c r="H23" i="8"/>
  <c r="H19" i="8"/>
  <c r="H15" i="8"/>
  <c r="H53" i="8"/>
  <c r="H10" i="8"/>
  <c r="H6" i="8"/>
  <c r="H2" i="8"/>
  <c r="H36" i="8"/>
  <c r="H32" i="8"/>
  <c r="H49" i="8"/>
  <c r="H45" i="8"/>
  <c r="H41" i="8"/>
  <c r="H26" i="8"/>
  <c r="H22" i="8"/>
  <c r="H18" i="8"/>
  <c r="H14" i="8"/>
  <c r="H52" i="8"/>
  <c r="H9" i="8"/>
  <c r="H5" i="8"/>
  <c r="H39" i="8"/>
  <c r="H35" i="8"/>
  <c r="H31" i="8"/>
  <c r="H2" i="10"/>
  <c r="G3" i="10"/>
  <c r="H22" i="15"/>
  <c r="H6" i="15"/>
  <c r="H12" i="15"/>
  <c r="H29" i="15"/>
  <c r="H18" i="15"/>
  <c r="H16" i="15"/>
  <c r="H11" i="15"/>
  <c r="H2" i="15"/>
  <c r="H15" i="15"/>
  <c r="G28" i="15"/>
  <c r="G20" i="15"/>
  <c r="G25" i="15"/>
  <c r="G3" i="15"/>
  <c r="G24" i="15"/>
  <c r="G17" i="15"/>
  <c r="G9" i="15"/>
  <c r="G35" i="15"/>
  <c r="G5" i="15"/>
  <c r="G14" i="15"/>
  <c r="G21" i="15"/>
  <c r="G34" i="15"/>
  <c r="G4" i="15"/>
  <c r="G30" i="15"/>
  <c r="G27" i="15"/>
  <c r="G23" i="15"/>
  <c r="G31" i="15"/>
  <c r="G8" i="15"/>
  <c r="G10" i="15"/>
  <c r="G36" i="15"/>
  <c r="G7" i="15"/>
  <c r="G33" i="15"/>
  <c r="G26" i="15"/>
  <c r="G32" i="15"/>
  <c r="G13" i="15"/>
  <c r="G19" i="15"/>
  <c r="H42" i="11"/>
  <c r="G111" i="11"/>
  <c r="H7" i="11"/>
  <c r="H122" i="11"/>
  <c r="H114" i="11"/>
  <c r="H41" i="11"/>
  <c r="H102" i="11"/>
  <c r="H38" i="11"/>
  <c r="H91" i="11"/>
  <c r="H85" i="11"/>
  <c r="H79" i="11"/>
  <c r="H75" i="11"/>
  <c r="H67" i="11"/>
  <c r="H121" i="11"/>
  <c r="H113" i="11"/>
  <c r="H106" i="11"/>
  <c r="H101" i="11"/>
  <c r="H97" i="11"/>
  <c r="H90" i="11"/>
  <c r="H84" i="11"/>
  <c r="H16" i="11"/>
  <c r="H74" i="11"/>
  <c r="H66" i="11"/>
  <c r="H30" i="11"/>
  <c r="H52" i="11"/>
  <c r="H24" i="11"/>
  <c r="H118" i="11"/>
  <c r="H110" i="11"/>
  <c r="H104" i="11"/>
  <c r="H22" i="11"/>
  <c r="H37" i="11"/>
  <c r="H88" i="11"/>
  <c r="H82" i="11"/>
  <c r="H76" i="11"/>
  <c r="H71" i="11"/>
  <c r="H33" i="11"/>
  <c r="H6" i="11"/>
  <c r="H25" i="11"/>
  <c r="H2" i="11"/>
  <c r="H117" i="11"/>
  <c r="H109" i="11"/>
  <c r="H103" i="11"/>
  <c r="H99" i="11"/>
  <c r="H94" i="11"/>
  <c r="H87" i="11"/>
  <c r="H35" i="11"/>
  <c r="H34" i="11"/>
  <c r="H70" i="11"/>
  <c r="H32" i="11"/>
  <c r="H56" i="11"/>
  <c r="H46" i="11"/>
  <c r="G123" i="11"/>
  <c r="G107" i="11"/>
  <c r="G119" i="11"/>
  <c r="H40" i="11"/>
  <c r="G40" i="11"/>
  <c r="H39" i="11"/>
  <c r="G39" i="11"/>
  <c r="H11" i="11"/>
  <c r="G11" i="11"/>
  <c r="H98" i="11"/>
  <c r="G98" i="11"/>
  <c r="H95" i="11"/>
  <c r="G95" i="11"/>
  <c r="H92" i="11"/>
  <c r="G92" i="11"/>
  <c r="H8" i="11"/>
  <c r="G8" i="11"/>
  <c r="H86" i="11"/>
  <c r="G86" i="11"/>
  <c r="H21" i="11"/>
  <c r="G21" i="11"/>
  <c r="H80" i="11"/>
  <c r="G80" i="11"/>
  <c r="H77" i="11"/>
  <c r="G77" i="11"/>
  <c r="G5" i="11"/>
  <c r="H5" i="11"/>
  <c r="H72" i="11"/>
  <c r="G72" i="11"/>
  <c r="H68" i="11"/>
  <c r="G68" i="11"/>
  <c r="H15" i="11"/>
  <c r="G15" i="11"/>
  <c r="H63" i="11"/>
  <c r="G63" i="11"/>
  <c r="H61" i="11"/>
  <c r="G61" i="11"/>
  <c r="H18" i="11"/>
  <c r="G18" i="11"/>
  <c r="H3" i="11"/>
  <c r="G3" i="11"/>
  <c r="H57" i="11"/>
  <c r="G57" i="11"/>
  <c r="H55" i="11"/>
  <c r="G55" i="11"/>
  <c r="H26" i="11"/>
  <c r="G26" i="11"/>
  <c r="H50" i="11"/>
  <c r="G50" i="11"/>
  <c r="H48" i="11"/>
  <c r="G48" i="11"/>
  <c r="H44" i="11"/>
  <c r="G44" i="11"/>
  <c r="G115" i="11"/>
  <c r="H13" i="11"/>
  <c r="H120" i="11"/>
  <c r="H116" i="11"/>
  <c r="H112" i="11"/>
  <c r="H108" i="11"/>
  <c r="H105" i="11"/>
  <c r="H23" i="11"/>
  <c r="H100" i="11"/>
  <c r="H9" i="11"/>
  <c r="H96" i="11"/>
  <c r="H93" i="11"/>
  <c r="H89" i="11"/>
  <c r="H36" i="11"/>
  <c r="H83" i="11"/>
  <c r="H81" i="11"/>
  <c r="H78" i="11"/>
  <c r="H20" i="11"/>
  <c r="H73" i="11"/>
  <c r="H69" i="11"/>
  <c r="H65" i="11"/>
  <c r="H64" i="11"/>
  <c r="H31" i="11"/>
  <c r="H60" i="11"/>
  <c r="H58" i="11"/>
  <c r="H17" i="11"/>
  <c r="H28" i="11"/>
  <c r="H4" i="11"/>
  <c r="H51" i="11"/>
  <c r="H49" i="11"/>
  <c r="H45" i="11"/>
  <c r="G19" i="11"/>
  <c r="G62" i="11"/>
  <c r="G12" i="11"/>
  <c r="G59" i="11"/>
  <c r="G14" i="11"/>
  <c r="G29" i="11"/>
  <c r="G54" i="11"/>
  <c r="G53" i="11"/>
  <c r="G10" i="11"/>
  <c r="G47" i="11"/>
  <c r="G43" i="11"/>
  <c r="H24" i="5"/>
  <c r="G12" i="5"/>
  <c r="G18" i="5"/>
  <c r="H59" i="13"/>
  <c r="H76" i="13"/>
  <c r="H50" i="13"/>
  <c r="H58" i="13"/>
  <c r="H57" i="13"/>
  <c r="H73" i="13"/>
  <c r="H70" i="13"/>
  <c r="H10" i="13"/>
  <c r="H2" i="13"/>
  <c r="H120" i="13"/>
  <c r="H36" i="13"/>
  <c r="H119" i="13"/>
  <c r="H116" i="13"/>
  <c r="H114" i="13"/>
  <c r="H25" i="13"/>
  <c r="H108" i="13"/>
  <c r="H104" i="13"/>
  <c r="H100" i="13"/>
  <c r="H96" i="13"/>
  <c r="H95" i="13"/>
  <c r="H40" i="13"/>
  <c r="H33" i="13"/>
  <c r="H63" i="13"/>
  <c r="H86" i="13"/>
  <c r="H54" i="13"/>
  <c r="H22" i="13"/>
  <c r="H83" i="13"/>
  <c r="H79" i="13"/>
  <c r="H78" i="13"/>
  <c r="H17" i="13"/>
  <c r="G124" i="13"/>
  <c r="G51" i="13"/>
  <c r="G75" i="13"/>
  <c r="G16" i="13"/>
  <c r="G11" i="13"/>
  <c r="G27" i="13"/>
  <c r="G72" i="13"/>
  <c r="G30" i="13"/>
  <c r="G121" i="13"/>
  <c r="G3" i="13"/>
  <c r="G34" i="13"/>
  <c r="G67" i="13"/>
  <c r="G118" i="13"/>
  <c r="G47" i="13"/>
  <c r="G113" i="13"/>
  <c r="G111" i="13"/>
  <c r="G107" i="13"/>
  <c r="G103" i="13"/>
  <c r="G99" i="13"/>
  <c r="G18" i="13"/>
  <c r="G35" i="13"/>
  <c r="G94" i="13"/>
  <c r="G91" i="13"/>
  <c r="G88" i="13"/>
  <c r="G61" i="13"/>
  <c r="G45" i="13"/>
  <c r="G44" i="13"/>
  <c r="G82" i="13"/>
  <c r="G29" i="13"/>
  <c r="G14" i="13"/>
  <c r="G60" i="13"/>
  <c r="G52" i="13"/>
  <c r="G4" i="13"/>
  <c r="G37" i="13"/>
  <c r="G31" i="13"/>
  <c r="G20" i="13"/>
  <c r="G74" i="13"/>
  <c r="G71" i="13"/>
  <c r="G48" i="13"/>
  <c r="G12" i="13"/>
  <c r="G41" i="13"/>
  <c r="G69" i="13"/>
  <c r="G66" i="13"/>
  <c r="G117" i="13"/>
  <c r="G65" i="13"/>
  <c r="G112" i="13"/>
  <c r="G110" i="13"/>
  <c r="G106" i="13"/>
  <c r="G102" i="13"/>
  <c r="G98" i="13"/>
  <c r="G7" i="13"/>
  <c r="G46" i="13"/>
  <c r="G93" i="13"/>
  <c r="G90" i="13"/>
  <c r="G87" i="13"/>
  <c r="G85" i="13"/>
  <c r="G15" i="13"/>
  <c r="G26" i="13"/>
  <c r="G81" i="13"/>
  <c r="G8" i="13"/>
  <c r="G53" i="13"/>
  <c r="G32" i="13"/>
  <c r="G42" i="13"/>
  <c r="G6" i="13"/>
  <c r="G28" i="13"/>
  <c r="G49" i="13"/>
  <c r="G19" i="13"/>
  <c r="G123" i="13"/>
  <c r="G122" i="13"/>
  <c r="G9" i="13"/>
  <c r="G5" i="13"/>
  <c r="G56" i="13"/>
  <c r="G68" i="13"/>
  <c r="G55" i="13"/>
  <c r="G23" i="13"/>
  <c r="G115" i="13"/>
  <c r="G64" i="13"/>
  <c r="G109" i="13"/>
  <c r="G105" i="13"/>
  <c r="G101" i="13"/>
  <c r="G97" i="13"/>
  <c r="G39" i="13"/>
  <c r="G24" i="13"/>
  <c r="G92" i="13"/>
  <c r="G89" i="13"/>
  <c r="G62" i="13"/>
  <c r="G84" i="13"/>
  <c r="G38" i="13"/>
  <c r="G21" i="13"/>
  <c r="G80" i="13"/>
  <c r="G13" i="13"/>
  <c r="G43" i="13"/>
  <c r="G77" i="13"/>
  <c r="H67" i="2"/>
  <c r="H16" i="2"/>
  <c r="H63" i="2"/>
  <c r="H14" i="2"/>
  <c r="H57" i="2"/>
  <c r="H8" i="2"/>
  <c r="H50" i="2"/>
  <c r="H47" i="2"/>
  <c r="H43" i="2"/>
  <c r="H39" i="2"/>
  <c r="H35" i="2"/>
  <c r="H31" i="2"/>
  <c r="H28" i="2"/>
  <c r="H5" i="2"/>
  <c r="H4" i="2"/>
  <c r="H11" i="2"/>
  <c r="H10" i="2"/>
  <c r="G66" i="2"/>
  <c r="G65" i="2"/>
  <c r="G15" i="2"/>
  <c r="G59" i="2"/>
  <c r="G55" i="2"/>
  <c r="G52" i="2"/>
  <c r="G49" i="2"/>
  <c r="G45" i="2"/>
  <c r="G41" i="2"/>
  <c r="G37" i="2"/>
  <c r="G33" i="2"/>
  <c r="G29" i="2"/>
  <c r="G26" i="2"/>
  <c r="G7" i="2"/>
  <c r="G22" i="2"/>
  <c r="G19" i="2"/>
  <c r="H3" i="2"/>
  <c r="H6" i="2"/>
  <c r="H62" i="2"/>
  <c r="H60" i="2"/>
  <c r="H56" i="2"/>
  <c r="H53" i="2"/>
  <c r="H13" i="2"/>
  <c r="H46" i="2"/>
  <c r="H42" i="2"/>
  <c r="H38" i="2"/>
  <c r="H34" i="2"/>
  <c r="H30" i="2"/>
  <c r="H27" i="2"/>
  <c r="H24" i="2"/>
  <c r="H2" i="2"/>
  <c r="H20" i="2"/>
  <c r="H17" i="2"/>
  <c r="G9" i="2"/>
  <c r="G64" i="2"/>
  <c r="G61" i="2"/>
  <c r="G58" i="2"/>
  <c r="G54" i="2"/>
  <c r="G51" i="2"/>
  <c r="G48" i="2"/>
  <c r="G44" i="2"/>
  <c r="G40" i="2"/>
  <c r="G36" i="2"/>
  <c r="G32" i="2"/>
  <c r="G12" i="2"/>
  <c r="G25" i="2"/>
  <c r="G23" i="2"/>
  <c r="G21" i="2"/>
  <c r="G18" i="2"/>
  <c r="H4" i="9"/>
  <c r="H30" i="9"/>
  <c r="H27" i="9"/>
  <c r="H3" i="9"/>
  <c r="H22" i="9"/>
  <c r="H19" i="9"/>
  <c r="H15" i="9"/>
  <c r="H11" i="9"/>
  <c r="H32" i="9"/>
  <c r="H29" i="9"/>
  <c r="H26" i="9"/>
  <c r="H25" i="9"/>
  <c r="H21" i="9"/>
  <c r="H18" i="9"/>
  <c r="H14" i="9"/>
  <c r="H10" i="9"/>
  <c r="H31" i="9"/>
  <c r="H33" i="9"/>
  <c r="H6" i="9"/>
  <c r="H24" i="9"/>
  <c r="H20" i="9"/>
  <c r="H17" i="9"/>
  <c r="H13" i="9"/>
  <c r="H9" i="9"/>
  <c r="H7" i="9"/>
  <c r="H28" i="9"/>
  <c r="H5" i="9"/>
  <c r="H23" i="9"/>
  <c r="H2" i="9"/>
  <c r="H16" i="9"/>
  <c r="H12" i="9"/>
  <c r="H8" i="9"/>
  <c r="H3" i="5"/>
  <c r="H7" i="5"/>
  <c r="H16" i="5"/>
  <c r="G2" i="5"/>
  <c r="G11" i="5"/>
  <c r="G17" i="5"/>
  <c r="G25" i="5"/>
  <c r="G13" i="5"/>
  <c r="G19" i="5"/>
  <c r="H15" i="5"/>
  <c r="H23" i="5"/>
  <c r="H22" i="5"/>
  <c r="H21" i="5"/>
  <c r="H10" i="5"/>
  <c r="H8" i="5"/>
  <c r="H26" i="5"/>
  <c r="H14" i="5"/>
  <c r="H4" i="5"/>
  <c r="H5" i="5"/>
  <c r="H9" i="5"/>
  <c r="H6" i="5"/>
  <c r="H17" i="14"/>
  <c r="H21" i="14"/>
  <c r="H24" i="14"/>
  <c r="H20" i="14"/>
  <c r="H11" i="14"/>
  <c r="H5" i="14"/>
  <c r="H6" i="14"/>
  <c r="H27" i="14"/>
  <c r="H3" i="14"/>
  <c r="H7" i="14"/>
  <c r="H14" i="14"/>
  <c r="H16" i="14"/>
  <c r="H4" i="14"/>
  <c r="H23" i="14"/>
  <c r="G15" i="14"/>
  <c r="G9" i="14"/>
  <c r="G18" i="14"/>
  <c r="G10" i="14"/>
  <c r="G2" i="14"/>
  <c r="G25" i="14"/>
  <c r="G19" i="14"/>
  <c r="G8" i="14"/>
  <c r="G22" i="14"/>
  <c r="G13" i="14"/>
  <c r="G26" i="14"/>
  <c r="G12" i="14"/>
  <c r="H78" i="6"/>
  <c r="H62" i="6"/>
  <c r="H43" i="6"/>
  <c r="H95" i="6"/>
  <c r="H11" i="6"/>
  <c r="H59" i="6"/>
  <c r="H37" i="6"/>
  <c r="H17" i="6"/>
  <c r="H69" i="6"/>
  <c r="H53" i="6"/>
  <c r="H16" i="6"/>
  <c r="H65" i="6"/>
  <c r="H23" i="6"/>
  <c r="H25" i="6"/>
  <c r="H55" i="6"/>
  <c r="H8" i="6"/>
  <c r="H47" i="6"/>
  <c r="H40" i="6"/>
  <c r="H99" i="6"/>
  <c r="H92" i="6"/>
  <c r="H86" i="6"/>
  <c r="H79" i="6"/>
  <c r="H29" i="6"/>
  <c r="H72" i="6"/>
  <c r="H66" i="6"/>
  <c r="H14" i="6"/>
  <c r="H56" i="6"/>
  <c r="H51" i="6"/>
  <c r="H48" i="6"/>
  <c r="H41" i="6"/>
  <c r="H34" i="6"/>
  <c r="H32" i="6"/>
  <c r="H91" i="6"/>
  <c r="H85" i="6"/>
  <c r="H20" i="6"/>
  <c r="H76" i="6"/>
  <c r="H27" i="6"/>
  <c r="H96" i="6"/>
  <c r="H88" i="6"/>
  <c r="H82" i="6"/>
  <c r="H19" i="6"/>
  <c r="H75" i="6"/>
  <c r="H70" i="6"/>
  <c r="H26" i="6"/>
  <c r="H4" i="6"/>
  <c r="H9" i="6"/>
  <c r="H49" i="6"/>
  <c r="H44" i="6"/>
  <c r="H38" i="6"/>
  <c r="G94" i="6"/>
  <c r="G87" i="6"/>
  <c r="G81" i="6"/>
  <c r="G7" i="6"/>
  <c r="G74" i="6"/>
  <c r="G68" i="6"/>
  <c r="G61" i="6"/>
  <c r="G24" i="6"/>
  <c r="G58" i="6"/>
  <c r="G52" i="6"/>
  <c r="G12" i="6"/>
  <c r="G15" i="6"/>
  <c r="G46" i="6"/>
  <c r="G22" i="6"/>
  <c r="G21" i="6"/>
  <c r="G36" i="6"/>
  <c r="G33" i="6"/>
  <c r="G93" i="6"/>
  <c r="G31" i="6"/>
  <c r="G80" i="6"/>
  <c r="G30" i="6"/>
  <c r="G2" i="6"/>
  <c r="G71" i="6"/>
  <c r="G63" i="6"/>
  <c r="G60" i="6"/>
  <c r="G6" i="6"/>
  <c r="G35" i="6"/>
  <c r="H98" i="6"/>
  <c r="H90" i="6"/>
  <c r="H84" i="6"/>
  <c r="H13" i="6"/>
  <c r="H28" i="6"/>
  <c r="H10" i="6"/>
  <c r="H64" i="6"/>
  <c r="H54" i="6"/>
  <c r="G97" i="6"/>
  <c r="G89" i="6"/>
  <c r="G83" i="6"/>
  <c r="G77" i="6"/>
  <c r="G73" i="6"/>
  <c r="G67" i="6"/>
  <c r="G5" i="6"/>
  <c r="G57" i="6"/>
  <c r="G18" i="6"/>
  <c r="G50" i="6"/>
  <c r="G3" i="6"/>
  <c r="G45" i="6"/>
  <c r="G42" i="6"/>
  <c r="G39" i="6"/>
  <c r="H53" i="12"/>
  <c r="H65" i="12"/>
  <c r="H158" i="12"/>
  <c r="H64" i="12"/>
  <c r="H28" i="12"/>
  <c r="H155" i="12"/>
  <c r="H92" i="12"/>
  <c r="H90" i="12"/>
  <c r="H49" i="12"/>
  <c r="H150" i="12"/>
  <c r="H148" i="12"/>
  <c r="H146" i="12"/>
  <c r="H88" i="12"/>
  <c r="H5" i="12"/>
  <c r="H86" i="12"/>
  <c r="H13" i="12"/>
  <c r="H46" i="12"/>
  <c r="H83" i="12"/>
  <c r="H27" i="12"/>
  <c r="H137" i="12"/>
  <c r="H133" i="12"/>
  <c r="H166" i="12"/>
  <c r="H81" i="12"/>
  <c r="H126" i="12"/>
  <c r="H36" i="12"/>
  <c r="H122" i="12"/>
  <c r="H120" i="12"/>
  <c r="H35" i="12"/>
  <c r="H76" i="12"/>
  <c r="H116" i="12"/>
  <c r="H165" i="12"/>
  <c r="H113" i="12"/>
  <c r="H110" i="12"/>
  <c r="H109" i="12"/>
  <c r="H163" i="12"/>
  <c r="H71" i="12"/>
  <c r="H103" i="12"/>
  <c r="H34" i="12"/>
  <c r="H39" i="12"/>
  <c r="H99" i="12"/>
  <c r="H38" i="12"/>
  <c r="G68" i="12"/>
  <c r="G66" i="12"/>
  <c r="G159" i="12"/>
  <c r="G94" i="12"/>
  <c r="G51" i="12"/>
  <c r="G32" i="12"/>
  <c r="G93" i="12"/>
  <c r="G154" i="12"/>
  <c r="G153" i="12"/>
  <c r="G11" i="12"/>
  <c r="G62" i="12"/>
  <c r="G147" i="12"/>
  <c r="G145" i="12"/>
  <c r="G143" i="12"/>
  <c r="G59" i="12"/>
  <c r="G141" i="12"/>
  <c r="G85" i="12"/>
  <c r="G45" i="12"/>
  <c r="G139" i="12"/>
  <c r="G22" i="12"/>
  <c r="G135" i="12"/>
  <c r="G12" i="12"/>
  <c r="G58" i="12"/>
  <c r="G128" i="12"/>
  <c r="G3" i="12"/>
  <c r="G43" i="12"/>
  <c r="G42" i="12"/>
  <c r="G119" i="12"/>
  <c r="G21" i="12"/>
  <c r="G118" i="12"/>
  <c r="G7" i="12"/>
  <c r="G57" i="12"/>
  <c r="G30" i="12"/>
  <c r="G56" i="12"/>
  <c r="G40" i="12"/>
  <c r="G107" i="12"/>
  <c r="G55" i="12"/>
  <c r="G70" i="12"/>
  <c r="G23" i="12"/>
  <c r="G15" i="12"/>
  <c r="G33" i="12"/>
  <c r="G97" i="12"/>
  <c r="H67" i="12"/>
  <c r="H160" i="12"/>
  <c r="H95" i="12"/>
  <c r="H157" i="12"/>
  <c r="H167" i="12"/>
  <c r="H50" i="12"/>
  <c r="H31" i="12"/>
  <c r="H16" i="12"/>
  <c r="H151" i="12"/>
  <c r="H149" i="12"/>
  <c r="H10" i="12"/>
  <c r="H61" i="12"/>
  <c r="H60" i="12"/>
  <c r="H87" i="12"/>
  <c r="H48" i="12"/>
  <c r="H20" i="12"/>
  <c r="H2" i="12"/>
  <c r="H9" i="12"/>
  <c r="H44" i="12"/>
  <c r="H136" i="12"/>
  <c r="H82" i="12"/>
  <c r="H131" i="12"/>
  <c r="H129" i="12"/>
  <c r="H125" i="12"/>
  <c r="H124" i="12"/>
  <c r="H121" i="12"/>
  <c r="H79" i="12"/>
  <c r="H77" i="12"/>
  <c r="H41" i="12"/>
  <c r="H75" i="12"/>
  <c r="H114" i="12"/>
  <c r="H112" i="12"/>
  <c r="H74" i="12"/>
  <c r="H72" i="12"/>
  <c r="H108" i="12"/>
  <c r="H105" i="12"/>
  <c r="H102" i="12"/>
  <c r="H29" i="12"/>
  <c r="H54" i="12"/>
  <c r="H18" i="12"/>
  <c r="H37" i="12"/>
  <c r="G161" i="12"/>
  <c r="G96" i="12"/>
  <c r="G52" i="12"/>
  <c r="G17" i="12"/>
  <c r="G156" i="12"/>
  <c r="G25" i="12"/>
  <c r="G8" i="12"/>
  <c r="G91" i="12"/>
  <c r="G152" i="12"/>
  <c r="G63" i="12"/>
  <c r="G4" i="12"/>
  <c r="G89" i="12"/>
  <c r="G144" i="12"/>
  <c r="G14" i="12"/>
  <c r="G142" i="12"/>
  <c r="G47" i="12"/>
  <c r="G140" i="12"/>
  <c r="G84" i="12"/>
  <c r="G138" i="12"/>
  <c r="G24" i="12"/>
  <c r="G134" i="12"/>
  <c r="G132" i="12"/>
  <c r="G130" i="12"/>
  <c r="G127" i="12"/>
  <c r="G6" i="12"/>
  <c r="G123" i="12"/>
  <c r="G80" i="12"/>
  <c r="G78" i="12"/>
  <c r="G26" i="12"/>
  <c r="G117" i="12"/>
  <c r="G115" i="12"/>
  <c r="G19" i="12"/>
  <c r="G111" i="12"/>
  <c r="G73" i="12"/>
  <c r="G164" i="12"/>
  <c r="G106" i="12"/>
  <c r="G104" i="12"/>
  <c r="G101" i="12"/>
  <c r="G69" i="12"/>
  <c r="G100" i="12"/>
  <c r="G98" i="12"/>
  <c r="G162" i="1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70823FE-EAE3-45AD-A43A-F225640ABB5C}" keepAlive="1" interval="60" name="Zapytanie — Table 0" description="Połączenie z zapytaniem „Table 0” w skoroszycie." type="5" refreshedVersion="7" background="1" refreshOnLoad="1" saveData="1">
    <dbPr connection="Provider=Microsoft.Mashup.OleDb.1;Data Source=$Workbook$;Location=&quot;Table 0&quot;;Extended Properties=&quot;&quot;" command="SELECT * FROM [Table 0]"/>
  </connection>
  <connection id="2" xr16:uid="{68A3987C-C234-47C1-B192-B908EDE5880B}" keepAlive="1" interval="15" name="Zapytanie — xls_acadapter" description="Połączenie z zapytaniem „xls_acadapter” w skoroszycie." type="5" refreshedVersion="7" background="1" refreshOnLoad="1" saveData="1">
    <dbPr connection="Provider=Microsoft.Mashup.OleDb.1;Data Source=$Workbook$;Location=xls_acadapter;Extended Properties=&quot;&quot;" command="SELECT * FROM [xls_acadapter]"/>
  </connection>
  <connection id="3" xr16:uid="{ADE8497B-C1E4-44AD-A5B5-CBD8F1F5392E}" keepAlive="1" interval="15" name="Zapytanie — xls_aio" description="Połączenie z zapytaniem „xls_aio” w skoroszycie." type="5" refreshedVersion="7" background="1" refreshOnLoad="1" saveData="1">
    <dbPr connection="Provider=Microsoft.Mashup.OleDb.1;Data Source=$Workbook$;Location=xls_aio;Extended Properties=&quot;&quot;" command="SELECT * FROM [xls_aio]"/>
  </connection>
  <connection id="4" xr16:uid="{6144EBD0-11A6-4B7C-8F1B-A22F4D5CE78D}" keepAlive="1" interval="15" name="Zapytanie — xls_cpu" description="Połączenie z zapytaniem „xls_cpu” w skoroszycie." type="5" refreshedVersion="7" background="1" refreshOnLoad="1" saveData="1">
    <dbPr connection="Provider=Microsoft.Mashup.OleDb.1;Data Source=$Workbook$;Location=xls_cpu;Extended Properties=&quot;&quot;" command="SELECT * FROM [xls_cpu]"/>
  </connection>
  <connection id="5" xr16:uid="{F8BBEE1E-CBF0-451C-A8DB-378F1B8B2AB5}" keepAlive="1" interval="15" name="Zapytanie — xls_desktop" description="Połączenie z zapytaniem „xls_desktop” w skoroszycie." type="5" refreshedVersion="7" background="1" refreshOnLoad="1" saveData="1">
    <dbPr connection="Provider=Microsoft.Mashup.OleDb.1;Data Source=$Workbook$;Location=xls_desktop;Extended Properties=&quot;&quot;" command="SELECT * FROM [xls_desktop]"/>
  </connection>
  <connection id="6" xr16:uid="{73785466-47EF-4714-8EED-1B65A5E251CF}" keepAlive="1" interval="15" name="Zapytanie — xls_disk" description="Połączenie z zapytaniem „xls_disk” w skoroszycie." type="5" refreshedVersion="7" background="1" refreshOnLoad="1" saveData="1">
    <dbPr connection="Provider=Microsoft.Mashup.OleDb.1;Data Source=$Workbook$;Location=xls_disk;Extended Properties=&quot;&quot;" command="SELECT * FROM [xls_disk]"/>
  </connection>
  <connection id="7" xr16:uid="{69229E54-BB31-4542-8E04-462D54284469}" keepAlive="1" interval="15" name="Zapytanie — xls_gpu" description="Połączenie z zapytaniem „xls_gpu” w skoroszycie." type="5" refreshedVersion="7" background="1" refreshOnLoad="1" saveData="1">
    <dbPr connection="Provider=Microsoft.Mashup.OleDb.1;Data Source=$Workbook$;Location=xls_gpu;Extended Properties=&quot;&quot;" command="SELECT * FROM [xls_gpu]"/>
  </connection>
  <connection id="8" xr16:uid="{5EF76C3B-936F-47C4-9B9C-3568B3E3D929}" keepAlive="1" interval="15" name="Zapytanie — xls_mbo" description="Połączenie z zapytaniem „xls_mbo” w skoroszycie." type="5" refreshedVersion="7" background="1" refreshOnLoad="1" saveData="1">
    <dbPr connection="Provider=Microsoft.Mashup.OleDb.1;Data Source=$Workbook$;Location=xls_mbo;Extended Properties=&quot;&quot;" command="SELECT * FROM [xls_mbo]"/>
  </connection>
  <connection id="9" xr16:uid="{CA84A252-5ED4-4DEA-9A22-E34FA634F042}" keepAlive="1" interval="15" name="Zapytanie — xls_mobile" description="Połączenie z zapytaniem „xls_mobile” w skoroszycie." type="5" refreshedVersion="7" background="1" refreshOnLoad="1" saveData="1">
    <dbPr connection="Provider=Microsoft.Mashup.OleDb.1;Data Source=$Workbook$;Location=xls_mobile;Extended Properties=&quot;&quot;" command="SELECT * FROM [xls_mobile]"/>
  </connection>
  <connection id="10" xr16:uid="{10C3BF9B-460C-4F57-945C-E158B4A56519}" keepAlive="1" interval="15" name="Zapytanie — xls_monitor" description="Połączenie z zapytaniem „xls_monitor” w skoroszycie." type="5" refreshedVersion="7" background="1" refreshOnLoad="1" saveData="1">
    <dbPr connection="Provider=Microsoft.Mashup.OleDb.1;Data Source=$Workbook$;Location=xls_monitor;Extended Properties=&quot;&quot;" command="SELECT * FROM [xls_monitor]"/>
  </connection>
  <connection id="11" xr16:uid="{57D28A71-B640-471A-8AA8-4FB305B8329D}" keepAlive="1" name="Zapytanie — xls_notebook" description="Połączenie z zapytaniem „xls_notebook” w skoroszycie." type="5" refreshedVersion="7" background="1" saveData="1">
    <dbPr connection="Provider=Microsoft.Mashup.OleDb.1;Data Source=$Workbook$;Location=xls_notebook;Extended Properties=&quot;&quot;" command="SELECT * FROM [xls_notebook]"/>
  </connection>
  <connection id="12" xr16:uid="{447C2E89-919D-4D4B-83D9-67CE075D9A8A}" keepAlive="1" interval="15" name="Zapytanie — xls_other" description="Połączenie z zapytaniem „xls_other” w skoroszycie." type="5" refreshedVersion="7" background="1" saveData="1">
    <dbPr connection="Provider=Microsoft.Mashup.OleDb.1;Data Source=$Workbook$;Location=xls_other;Extended Properties=&quot;&quot;" command="SELECT * FROM [xls_other]"/>
  </connection>
  <connection id="13" xr16:uid="{DF47950E-1EE4-4780-A707-0F3329066FA4}" keepAlive="1" interval="15" name="Zapytanie — xls_printer" description="Połączenie z zapytaniem „xls_printer” w skoroszycie." type="5" refreshedVersion="7" background="1" refreshOnLoad="1" saveData="1">
    <dbPr connection="Provider=Microsoft.Mashup.OleDb.1;Data Source=$Workbook$;Location=xls_printer;Extended Properties=&quot;&quot;" command="SELECT * FROM [xls_printer]"/>
  </connection>
  <connection id="14" xr16:uid="{0E3036F0-18AB-42B3-9801-FC41879DE4BD}" keepAlive="1" interval="15" name="Zapytanie — xls_ram" description="Połączenie z zapytaniem „xls_ram” w skoroszycie." type="5" refreshedVersion="7" background="1" refreshOnLoad="1" saveData="1">
    <dbPr connection="Provider=Microsoft.Mashup.OleDb.1;Data Source=$Workbook$;Location=xls_ram;Extended Properties=&quot;&quot;" command="SELECT * FROM [xls_ram]"/>
  </connection>
</connections>
</file>

<file path=xl/sharedStrings.xml><?xml version="1.0" encoding="utf-8"?>
<sst xmlns="http://schemas.openxmlformats.org/spreadsheetml/2006/main" count="2437" uniqueCount="1618">
  <si>
    <t>SYMBOL</t>
  </si>
  <si>
    <t>ITEM</t>
  </si>
  <si>
    <t>GROUP</t>
  </si>
  <si>
    <t>QTY1</t>
  </si>
  <si>
    <t>QTY2</t>
  </si>
  <si>
    <t>EUR</t>
  </si>
  <si>
    <t>USD</t>
  </si>
  <si>
    <t>GBP</t>
  </si>
  <si>
    <t>PLN</t>
  </si>
  <si>
    <t>E544_B</t>
  </si>
  <si>
    <t>14" Fujitsu E544 Core i3 4GEN 0GB 0HDD B</t>
  </si>
  <si>
    <t>Laptopy kadłubki</t>
  </si>
  <si>
    <t>E6420I7_B</t>
  </si>
  <si>
    <t>14" DELL E6420 i7 2GEN 0GB 0HDD B</t>
  </si>
  <si>
    <t>S752I3_A</t>
  </si>
  <si>
    <t>14" Fujitsu S752 Core i3 2GEN 0GB 0HDD A</t>
  </si>
  <si>
    <t>S751I3_A</t>
  </si>
  <si>
    <t>14" Fujitsu S751 Core i3 2GEN 0GB 0HDD A</t>
  </si>
  <si>
    <t>E6330I7_B</t>
  </si>
  <si>
    <t>13" DELL E6330 Core i7 3GEN 0GB 0HDD B</t>
  </si>
  <si>
    <t>E736I5_A#8#240SSD</t>
  </si>
  <si>
    <t>13" Fujitsu E736 Core i5 6GEN 8GB 240SSD A</t>
  </si>
  <si>
    <t>Laptopy</t>
  </si>
  <si>
    <t>E6330I7_A</t>
  </si>
  <si>
    <t>13" DELL E6330 Core i7 3GEN 0GB 0HDD A</t>
  </si>
  <si>
    <t>E6400_B</t>
  </si>
  <si>
    <t>14" Dell E6400 C2D 0GB 0HDD B</t>
  </si>
  <si>
    <t>E6510I5_B</t>
  </si>
  <si>
    <t>15" DELL E6510 Core i5 1GEN 0GB 0HDD B</t>
  </si>
  <si>
    <t>E6420I7_A</t>
  </si>
  <si>
    <t>14" DELL E6420 i7 2GEN 0GB 0HDD A</t>
  </si>
  <si>
    <t>S752I3_B</t>
  </si>
  <si>
    <t>14" Fujitsu S752 Core i3 2GEN 0GB 0HDD B</t>
  </si>
  <si>
    <t>S781I5</t>
  </si>
  <si>
    <t>14" Fujitsu S781 Core i5 2GEN 0GB 0HDD A</t>
  </si>
  <si>
    <t>S751I3_B</t>
  </si>
  <si>
    <t>14" Fujitsu S751 Core i3 2GEN 0GB 0HDD B</t>
  </si>
  <si>
    <t>1040G3I5_A#8</t>
  </si>
  <si>
    <t>14" HP Folio 1040 G3 Core i5 6GEN 8GB 0HDD A</t>
  </si>
  <si>
    <t>E6510I5_A</t>
  </si>
  <si>
    <t>15" DELL E6510 Core i5 1GEN 0GB 0HDD A</t>
  </si>
  <si>
    <t>E7250I5_B</t>
  </si>
  <si>
    <t>12" Dell E7250 Core i5 5GEN 0GB 0HDD B</t>
  </si>
  <si>
    <t>E5470CI3_A#8#256</t>
  </si>
  <si>
    <t>14" Dell E5470 Core i3 6GEN 8GB 256SSD A</t>
  </si>
  <si>
    <t>HP6460BI5_B#4#500HDD</t>
  </si>
  <si>
    <t>14" HP 6460b Core i5 2GEN 4GB 500HDD B</t>
  </si>
  <si>
    <t>E734I3_B</t>
  </si>
  <si>
    <t>13" Fujitsu E734 Core i3 4GEN 0GB 0HDD B</t>
  </si>
  <si>
    <t>E752I52G_B</t>
  </si>
  <si>
    <t>15" Fujitsu E752 Core i5 2GEN 0GB 0HDD B</t>
  </si>
  <si>
    <t>E752I53G_A</t>
  </si>
  <si>
    <t>15" Fujitsu E752 Core i5 3GEN 0GB 0HDD A</t>
  </si>
  <si>
    <t>T440SI7_A#4#500HDD</t>
  </si>
  <si>
    <t>14" Lenovo T440s Core i7 4GEN 4GB 500HDD A</t>
  </si>
  <si>
    <t>E6410I5_B</t>
  </si>
  <si>
    <t>14" DELL E6410 Core i5 1GEN 0GB 0HDD B</t>
  </si>
  <si>
    <t>HP6470BI5_A</t>
  </si>
  <si>
    <t>14" HP ProBook 6470b Core i5 3GEN 0GB 0HDD A</t>
  </si>
  <si>
    <t>E752I52G_A</t>
  </si>
  <si>
    <t>15" Fujitsu E752 Core i5 2GEN 0GB 0HDD A</t>
  </si>
  <si>
    <t>E6510I7_B</t>
  </si>
  <si>
    <t>15" DELL E6510 Core i7 1GEN 0GB 0HDD B</t>
  </si>
  <si>
    <t>E7250I5_A</t>
  </si>
  <si>
    <t>12" Dell E7250 Core i5 5GEN 0GB 0HDD A</t>
  </si>
  <si>
    <t>T440SI7_B#4#500HDD</t>
  </si>
  <si>
    <t>14" Lenovo T440s Core i7 4GEN 4GB 500HDD B</t>
  </si>
  <si>
    <t>E5470CI3_B#8#256</t>
  </si>
  <si>
    <t>14" Dell E5470 Core i3 6GEN 8GB 256SSD B</t>
  </si>
  <si>
    <t>E7240</t>
  </si>
  <si>
    <t>12" Dell E7240 Core i5 4GEN 0GB 0HDD A</t>
  </si>
  <si>
    <t>HP6460BI5_A</t>
  </si>
  <si>
    <t>14" HP ProBook 6460b Core i5 2GEN 0GB 0HDD A</t>
  </si>
  <si>
    <t>X260_B#8#500</t>
  </si>
  <si>
    <t>12" Lenovo X260 Core i5 6GEN 8GB 500HDD B</t>
  </si>
  <si>
    <t>T460I5_B#8#0</t>
  </si>
  <si>
    <t>14" Lenovo T460 Core i5 6GEN 8GB 0HDD B</t>
  </si>
  <si>
    <t>T902I5_B</t>
  </si>
  <si>
    <t>13" Fujitsu T902 Core i5 3GEN 0GB 0HDD B</t>
  </si>
  <si>
    <t>E6320I5_B</t>
  </si>
  <si>
    <t>13" DELL E6320 Core i5 2GEN 0GB 0HDD B</t>
  </si>
  <si>
    <t>E6540_B#8GB#128SSD</t>
  </si>
  <si>
    <t>15" Dell E6540 Core i7 4GEN 8GB 128SSD B</t>
  </si>
  <si>
    <t>X250_KLB#8GB#500</t>
  </si>
  <si>
    <t>12" Lenovo X250 Core i5 5GEN 8GB 500HDD B</t>
  </si>
  <si>
    <t>E7450I5#4#128_B</t>
  </si>
  <si>
    <t>14" Dell E7450 Core i5 5GEN 4GB 128SSD B</t>
  </si>
  <si>
    <t>HP6460BI5_A#4#500HDD</t>
  </si>
  <si>
    <t>14" HP 6460b Core i5 2GEN 4GB 500HDD A</t>
  </si>
  <si>
    <t>8560I5_B</t>
  </si>
  <si>
    <t>15" HP 8560p Core i5 2GEN 0GB 0HDD B</t>
  </si>
  <si>
    <t>HP6470BI5_B</t>
  </si>
  <si>
    <t>14" HP ProBook 6470b Core i5 3GEN 0GB 0HDD B</t>
  </si>
  <si>
    <t>HP6460BI5_C</t>
  </si>
  <si>
    <t>14" HP ProBook 6460b Core i5 2GEN 0GB 0HDD C</t>
  </si>
  <si>
    <t>R850I52G_B</t>
  </si>
  <si>
    <t>15" Toshiba Tecra R850 Core i5 2GEN B</t>
  </si>
  <si>
    <t>E544</t>
  </si>
  <si>
    <t>14" Fujitsu E544 Core i3 4GEN 0GB 0HDD A</t>
  </si>
  <si>
    <t>E546I3_A</t>
  </si>
  <si>
    <t>14" Fujitsu E546 Core i3 6GEN 0GB 0HDD A</t>
  </si>
  <si>
    <t>S781I5_B</t>
  </si>
  <si>
    <t>14" Fujitsu S781 Core i5 2GEN 0GB 0HDD B</t>
  </si>
  <si>
    <t>R850I52G</t>
  </si>
  <si>
    <t>15" Toshiba Tecra R850 Core i5 2GEN A</t>
  </si>
  <si>
    <t>HP8470PI5_A</t>
  </si>
  <si>
    <t>14" HP 8470p Core i5 3GEN 0GB 0HDD A</t>
  </si>
  <si>
    <t>5320M</t>
  </si>
  <si>
    <t>13" HP 5320m i5-M450 2,4GHz Win 7 Pro</t>
  </si>
  <si>
    <t>HP6450B</t>
  </si>
  <si>
    <t>14" HP Probook 6450b Core i5 1GEN 0GB 0HDD A</t>
  </si>
  <si>
    <t>HP2170PI5_B</t>
  </si>
  <si>
    <t>11" HP EliteBook 2170p Core i5 3GEN 0GB 0HDD B</t>
  </si>
  <si>
    <t>L450I3</t>
  </si>
  <si>
    <t>14" Lenovo L450 Core i3 5GEN A</t>
  </si>
  <si>
    <t>T460I5#8#0</t>
  </si>
  <si>
    <t>14" Lenovo T460 Core i5 6GEN 8GB 0HDD A</t>
  </si>
  <si>
    <t>ZBOOKG2I7#16#256</t>
  </si>
  <si>
    <t>15" HP Zbook 15 G2 Core i7 4GEN 16GB 256S K2100M A</t>
  </si>
  <si>
    <t>R850I52G#16#500HDD</t>
  </si>
  <si>
    <t>15" Toshiba Tecra R850 Core i5 2GEN 16GB 500HDD A</t>
  </si>
  <si>
    <t>R950I53G_B#4#500HDD</t>
  </si>
  <si>
    <t>15" Toshiba Tecra R950 Core i5 3GEN 4GB 500HDD B</t>
  </si>
  <si>
    <t>HP8460PI5_B</t>
  </si>
  <si>
    <t>14" HP 8460p Core i5 2GEN 0GB 0HDD B</t>
  </si>
  <si>
    <t>X240I7_A</t>
  </si>
  <si>
    <t>12" Lenovo X240 Core i7 4GEN A</t>
  </si>
  <si>
    <t>L450I3_B</t>
  </si>
  <si>
    <t>14" Lenovo L450 Core i3 5GEN B</t>
  </si>
  <si>
    <t>W541K2100M</t>
  </si>
  <si>
    <t>15" Lenovo W541 Core i7 4GEN K2100M A</t>
  </si>
  <si>
    <t>6550BI5_C</t>
  </si>
  <si>
    <t>15" HP Probook 6550b Core i5 1GEN 0GB 0HDD C</t>
  </si>
  <si>
    <t>E6320I5_A</t>
  </si>
  <si>
    <t>13" DELL E6320 Core i5 2GEN 0GB 0HDD A</t>
  </si>
  <si>
    <t>6570BI5_A</t>
  </si>
  <si>
    <t>15" HP ProBook 6570b Core i5 3GEN 0GB 0HDD A</t>
  </si>
  <si>
    <t>HP2540PI7_A</t>
  </si>
  <si>
    <t>12" HP 2540p Core i7 1GEN 0GB 0HDD A</t>
  </si>
  <si>
    <t>6550BI5_B</t>
  </si>
  <si>
    <t>15" HP Probook 6550b Core i5 1GEN 0GB 0HDD B</t>
  </si>
  <si>
    <t>6570BI5_B</t>
  </si>
  <si>
    <t>15" HP ProBook 6570b Core i5 3GEN 0GB 0HDD B</t>
  </si>
  <si>
    <t>E734I5_A</t>
  </si>
  <si>
    <t>13" Fujitsu E734 Core i5 4GEN</t>
  </si>
  <si>
    <t>2510P#2GB#60GB</t>
  </si>
  <si>
    <t>12" HP Compaq 2510p Core2Duo 2GB 60HDD A</t>
  </si>
  <si>
    <t>P50I7M1000M_B#16#256</t>
  </si>
  <si>
    <t>15" Lenovo P50 Core i7 6GEN 16GB 256SSD M1000M B</t>
  </si>
  <si>
    <t>ZBOOK15#16#256</t>
  </si>
  <si>
    <t>15" HP ZBook 15 Core i7 4GEN 16GB 256SSD K2100M A</t>
  </si>
  <si>
    <t>R950I53G#4#500HDD</t>
  </si>
  <si>
    <t>15" Toshiba Tecra R950 Core i5 3GEN 4GB 500HDD A</t>
  </si>
  <si>
    <t>HP840G3#8</t>
  </si>
  <si>
    <t>14" HP EliteBook 840 G3 Core i5 6GEN 8GB 0HDD A</t>
  </si>
  <si>
    <t>T440_B#8#500HDD</t>
  </si>
  <si>
    <t>14" Lenovo T440 Core i5 4GEN 8GB 500HDD B</t>
  </si>
  <si>
    <t>E736I5_B#8#240SSD</t>
  </si>
  <si>
    <t>13" Fujitsu E736 Core i5 6GEN 8GB 240SSD B</t>
  </si>
  <si>
    <t>8760WI5_C</t>
  </si>
  <si>
    <t>17" HP 8760w Core i5 2GEN 0GB 0HDD C</t>
  </si>
  <si>
    <t>E752I52G_C</t>
  </si>
  <si>
    <t>15" Fujitsu E752 Core i5 2GEN 0GB 0HDD C</t>
  </si>
  <si>
    <t>T902I5_C</t>
  </si>
  <si>
    <t>13" Fujitsu T902 Core i5 3GEN 0GB 0HDD C</t>
  </si>
  <si>
    <t>NP900X3C_B</t>
  </si>
  <si>
    <t>13" Samsung NP900X3C Core i5 3GEN 0GB 0HDD B</t>
  </si>
  <si>
    <t>HP6470BI5_C</t>
  </si>
  <si>
    <t>14" HP ProBook 6470b Core i5 3GEN 0GB 0HDD C</t>
  </si>
  <si>
    <t>E736I5_A</t>
  </si>
  <si>
    <t>13" Fujitsu E736 Core i5 6GEN 0GB 0SSD A</t>
  </si>
  <si>
    <t>T530I5_C</t>
  </si>
  <si>
    <t>15" Lenovo T530 Core i5 3GEN 0GB 0HDD C</t>
  </si>
  <si>
    <t>E6400_C</t>
  </si>
  <si>
    <t>14" Dell E6400 C2D 0GB 0HDD C</t>
  </si>
  <si>
    <t>E6410I5_C</t>
  </si>
  <si>
    <t>14" DELL E6410 Core i5 1GEN 0GB 0HDD C</t>
  </si>
  <si>
    <t>E546_C</t>
  </si>
  <si>
    <t>14" Fujitsu E546 Core i3 6GEN 0GB 0HDD C</t>
  </si>
  <si>
    <t>E7240I721_B</t>
  </si>
  <si>
    <t>12" Dell E7240 Core i7 4GEN 0GB 0HDD B</t>
  </si>
  <si>
    <t>E6230I7_B</t>
  </si>
  <si>
    <t>12" DELL E6230 Core i7 3GEN 0GB 0HDD B</t>
  </si>
  <si>
    <t>T440SI7_B</t>
  </si>
  <si>
    <t>14" Lenovo T440s Core i7 4GEN 4GB 0HDD B</t>
  </si>
  <si>
    <t>8540PI5_B</t>
  </si>
  <si>
    <t>15" HP 8540p Core i5 1GEN 0GB 0HDD B</t>
  </si>
  <si>
    <t>HP8540PI5_A</t>
  </si>
  <si>
    <t>15" HP 8540p Core i5 1GEN 0GB 0HDD A</t>
  </si>
  <si>
    <t>E6430I7_B</t>
  </si>
  <si>
    <t>14" DELL E6430 i7 3GEN 0GB 0HDD B</t>
  </si>
  <si>
    <t>E6220I7_A</t>
  </si>
  <si>
    <t>12" DELL E6220 i7 2GEN 0GB 0HDD A</t>
  </si>
  <si>
    <t>T440SI7_A</t>
  </si>
  <si>
    <t>14" Lenovo T440s Core i7 4GEN 4GB 0HDD A</t>
  </si>
  <si>
    <t>6560BI5_A</t>
  </si>
  <si>
    <t>15" HP 6560b Core i5 2GEN 0GB 0HDD A</t>
  </si>
  <si>
    <t>ZBOOKG2I74810</t>
  </si>
  <si>
    <t>15" HP Zbook 15 G2 Core i7 4GEN K1100M A</t>
  </si>
  <si>
    <t>X250I5_B</t>
  </si>
  <si>
    <t>12" Lenovo X250 Core i5 5GEN 0GB 0HDD B</t>
  </si>
  <si>
    <t>5320M#4GB#500HDD</t>
  </si>
  <si>
    <t>13" HP 5320m Core i5 1GEN 4GB 500HDD A</t>
  </si>
  <si>
    <t>X260#8#500_A</t>
  </si>
  <si>
    <t>12" Lenovo X260 Core i5 6GEN 8GB 500HDD A</t>
  </si>
  <si>
    <t>THINKPADYOGA12#8#0</t>
  </si>
  <si>
    <t>12" Lenovo Yoga12 Core i5 5GEN 8GB 0HDD A</t>
  </si>
  <si>
    <t>HP840G3_B#8</t>
  </si>
  <si>
    <t>14" HP EliteBook 840 G3 Core i5 6GEN 8GB 0HDD B</t>
  </si>
  <si>
    <t>T450_B#8GB#500HDD</t>
  </si>
  <si>
    <t>14" Lenovo T450 Core i5 5GEN 8GB 500HDD B</t>
  </si>
  <si>
    <t>P50I7M2000M_A#16#256</t>
  </si>
  <si>
    <t>15" Lenovo P50 Core i7 6GEN 16GB 256SSD M2000M A</t>
  </si>
  <si>
    <t>P50XEONM2000M_A#16#2</t>
  </si>
  <si>
    <t>15" Lenovo P50 Xeon E3 v5 16GB 256SSD M2000M A</t>
  </si>
  <si>
    <t>ZBOOKG2I74810#16#256</t>
  </si>
  <si>
    <t>15" HP Zbook 15 G2 Core i7 4GEN 16GB 256S K1100M A</t>
  </si>
  <si>
    <t>ZBOOKG2I7K2100M_B#16</t>
  </si>
  <si>
    <t>15" HP Zbook 15 G2 Core i7 4GEN 16GB 256S K2100M B</t>
  </si>
  <si>
    <t>ZBOOKSTDG315UR7T_B16</t>
  </si>
  <si>
    <t>15" HP Zbook 15U G3 Core i7 6GEN 16 512 R7 TOUCH B</t>
  </si>
  <si>
    <t>17ZBOOKG2I7K1100M_B1</t>
  </si>
  <si>
    <t>17" HP Zbook 17 G2 Core i7 4GEN 16GB 256S K1100M B</t>
  </si>
  <si>
    <t>17ZBOOK_K4100M_A162</t>
  </si>
  <si>
    <t>17" HP Zbook 17 Core i7 GEN4 16GB 256SSD K4100M A</t>
  </si>
  <si>
    <t>E7240I7DT_D#8#256</t>
  </si>
  <si>
    <t>12" Dell E7240 Core i7 4GEN D Touch</t>
  </si>
  <si>
    <t>E5450I523#4#500</t>
  </si>
  <si>
    <t>14" DELL E5450 Core i5 5GEN 4GB 500HDD A</t>
  </si>
  <si>
    <t>E5450I523_B#4#500</t>
  </si>
  <si>
    <t>14" DELL E5450 i5 5GEN 4GB 500HDD B</t>
  </si>
  <si>
    <t>C70-C-1CK_A</t>
  </si>
  <si>
    <t>17" Toshiba C70 2,0GHz 4GB 1TB W10H White A</t>
  </si>
  <si>
    <t>XPS159350_C#16#256</t>
  </si>
  <si>
    <t>13" DELL XPS 13 9350 Core i7 GEN6 16GB 256SSD C</t>
  </si>
  <si>
    <t>R950I53G_B#12#500HDD</t>
  </si>
  <si>
    <t>15" Toshiba Tecra R950 Core i5 3GEN 12GB 500HDD B</t>
  </si>
  <si>
    <t>T410I5_B#8#320HDD</t>
  </si>
  <si>
    <t>14" Lenovo T410 Core i5 1GEN 8GB 320HDD B</t>
  </si>
  <si>
    <t>E736I5_A#8</t>
  </si>
  <si>
    <t>13" Fujitsu E736 Core i5 6GEN 8GB 0HDD A</t>
  </si>
  <si>
    <t>E736I5NC_A#8#240SSD</t>
  </si>
  <si>
    <t>13" Fujitsu E736 Core i5 6GEN 8GB 240SSD NoCAM A</t>
  </si>
  <si>
    <t>E736I5NC_B#8#240SSD</t>
  </si>
  <si>
    <t>13" Fujitsu E736 Core i5 6GEN 8GB 240SSD NoCAM B</t>
  </si>
  <si>
    <t>T902I5_D</t>
  </si>
  <si>
    <t>13" Fujitsu T902 Core i5 3GEN 0GB 0HDD D</t>
  </si>
  <si>
    <t>NP900X3C_C</t>
  </si>
  <si>
    <t>13" Samsung NP900X3C Core i5 3GEN 0GB 0HDD C</t>
  </si>
  <si>
    <t>HP6470BI5_D</t>
  </si>
  <si>
    <t>14" HP ProBook 6470b Core i5 3GEN 0GB 0HDD D</t>
  </si>
  <si>
    <t>6560BI5_C</t>
  </si>
  <si>
    <t>15" HP 6560b Core i5 2GEN 0GB 0HDD C</t>
  </si>
  <si>
    <t>T420I5_C</t>
  </si>
  <si>
    <t>14" Lenovo T420 Core i5 2GEN 0GB 0HDD C</t>
  </si>
  <si>
    <t>HP6460BI5_B</t>
  </si>
  <si>
    <t>14" HP ProBook 6460b Core i5 2GEN 0GB 0HDD B</t>
  </si>
  <si>
    <t>M4500I5FX880_A</t>
  </si>
  <si>
    <t>15" Dell M4500 Core i5 1GEN 0GB 0HDD FX880M A</t>
  </si>
  <si>
    <t>M4600I5_B</t>
  </si>
  <si>
    <t>15" Dell M4600 Core i5 2GEN 0GB 0HDD B</t>
  </si>
  <si>
    <t>M4600I7_B</t>
  </si>
  <si>
    <t>15" Dell M4600 Core i7 2GEN 0GB 0HDD QuadroB</t>
  </si>
  <si>
    <t>T420I5_B</t>
  </si>
  <si>
    <t>14" Lenovo T420 Core i5 2GEN 0GB 0HDD B</t>
  </si>
  <si>
    <t>T420I7_A</t>
  </si>
  <si>
    <t>14" Lenovo T420 Core i7 2GEN 0GB 0HDD A</t>
  </si>
  <si>
    <t>HP2540PI7_C</t>
  </si>
  <si>
    <t>12" HP 2540p Core i7 1GEN 0GB 0HDD C</t>
  </si>
  <si>
    <t>3310I5_A</t>
  </si>
  <si>
    <t>13" DELL 3310 Intel Pentium 0GB 0HDD A</t>
  </si>
  <si>
    <t>E781I5_B</t>
  </si>
  <si>
    <t>15" Fujitsu E781 Core i5 2GEN 0GB 0HDD B</t>
  </si>
  <si>
    <t>WYSE5470_T_A</t>
  </si>
  <si>
    <t>14" DELL WYSE 5470 Celeron Touch A</t>
  </si>
  <si>
    <t>XE513C24</t>
  </si>
  <si>
    <t>12" Samsung XE513C24 C</t>
  </si>
  <si>
    <t>E5470CI3_A</t>
  </si>
  <si>
    <t>14" Dell E5470 Core i3 6GEN A</t>
  </si>
  <si>
    <t>E5470CI3_B</t>
  </si>
  <si>
    <t>14" Dell E5470 Core i3 6GEN B</t>
  </si>
  <si>
    <t>E7240I520TS_C#8GB</t>
  </si>
  <si>
    <t>12" Dell E7240 Core i5 4GEN 8GB 0HDD C dotyk</t>
  </si>
  <si>
    <t>HP2540PI7_B</t>
  </si>
  <si>
    <t>12" HP 2540p Core i7 1GEN 0GB 0HDD B</t>
  </si>
  <si>
    <t>E5410I3_B</t>
  </si>
  <si>
    <t>14" Dell E5410 Core i3 1GEN 0GB 0HDD B</t>
  </si>
  <si>
    <t>E546I3_B</t>
  </si>
  <si>
    <t>14" Fujitsu E546 Core i3 6GEN 0GB 0HDD B</t>
  </si>
  <si>
    <t>VPCSA3M9E_B</t>
  </si>
  <si>
    <t>13" Sony VPCSA3M9E Core i7 2GEN 0GB 0HDD B</t>
  </si>
  <si>
    <t>E5440I5_B</t>
  </si>
  <si>
    <t>14" DELL E5440 i5 4GEN B</t>
  </si>
  <si>
    <t>S751I3_C</t>
  </si>
  <si>
    <t>14" Fujitsu S751 Core i3 2GEN 0GB 0HDD C</t>
  </si>
  <si>
    <t>T550I5_B</t>
  </si>
  <si>
    <t>15" Lenovo T550 Core i5 5GEN B</t>
  </si>
  <si>
    <t>P50I7M1000M_A</t>
  </si>
  <si>
    <t>15" Lenovo P50 Core i7 6GEN M1000M A</t>
  </si>
  <si>
    <t>ZBOOKSTDG315UR7</t>
  </si>
  <si>
    <t>15" HP Zbook 15U G3 Core i7 6GEN R7 A</t>
  </si>
  <si>
    <t>E6410I7_B</t>
  </si>
  <si>
    <t>14" DELL E6410 Core i7 1GEN 0GB 0HDD B</t>
  </si>
  <si>
    <t>E780I5_B</t>
  </si>
  <si>
    <t>15" Fujitsu E780 Core i5 1GEN 0GB 0HDD B</t>
  </si>
  <si>
    <t>LENOVOT410_C</t>
  </si>
  <si>
    <t>14" Lenovo T410 Core i5 1GEN 0GB 0HDD C</t>
  </si>
  <si>
    <t>E6510I5_C</t>
  </si>
  <si>
    <t>15" DELL E6510 Core i5 1GEN 0GB 0HDD C</t>
  </si>
  <si>
    <t>E6410I5_A</t>
  </si>
  <si>
    <t>14" DELL E6410 Core i5 1GEN 0GB 0HDD A</t>
  </si>
  <si>
    <t>HP2560PI5_A</t>
  </si>
  <si>
    <t>12" HP 2560p Core i5 2GEN 0GB 0HDD A</t>
  </si>
  <si>
    <t>LENOVOX230</t>
  </si>
  <si>
    <t>12" Lenovo X230 Core i5 3GEN 0GB 0HDD A</t>
  </si>
  <si>
    <t>E6510I7_A</t>
  </si>
  <si>
    <t>15" DELL E6510 Core i7 1GEN 0GB 0HDD A</t>
  </si>
  <si>
    <t>TOSHIBAZ40A18R</t>
  </si>
  <si>
    <t>14" Toshiba Z40-A-18R Core i5-4210 1,7GHz Win 8</t>
  </si>
  <si>
    <t>E7250I7_A</t>
  </si>
  <si>
    <t>12" Dell E7250 Core i7 5GEN 0GB 0HDD A</t>
  </si>
  <si>
    <t>HP6540B</t>
  </si>
  <si>
    <t>15" HP Probook 6540b Core i5-430M 2,26GHz Windows7</t>
  </si>
  <si>
    <t>17ZBOOKG2I74810</t>
  </si>
  <si>
    <t>17" HP Zbook 17 G2 Core i7 4GEN K1100M A</t>
  </si>
  <si>
    <t>X240I5_A</t>
  </si>
  <si>
    <t>12" Lenovo X240 Core i5 4GEN 0GB 0HDD A</t>
  </si>
  <si>
    <t>HP2540PI5_A</t>
  </si>
  <si>
    <t>12" HP 2540p Core i5 1GEN 0GB 0HDD A</t>
  </si>
  <si>
    <t>HP840G3</t>
  </si>
  <si>
    <t>14" HP EliteBook 840 G3 i5 6GEN 0GB 0HDD A</t>
  </si>
  <si>
    <t>E5250I58256A</t>
  </si>
  <si>
    <t xml:space="preserve">12" Dell E5250 Core i5 5GEN 8GB 256GB A </t>
  </si>
  <si>
    <t>E7240I520_B#8#128SSD</t>
  </si>
  <si>
    <t>12" Dell E7240 Core i5 4GEN 8GB 128SSD B</t>
  </si>
  <si>
    <t>E7240I520_C#8#128SSD</t>
  </si>
  <si>
    <t>12" Dell E7240 Core i5 4GEN 8GB 128SSD C</t>
  </si>
  <si>
    <t>E7240I721#8#128</t>
  </si>
  <si>
    <t>12" Dell E7240 Core i7 4GEN 8GB 128SSD A</t>
  </si>
  <si>
    <t>E752I5_B</t>
  </si>
  <si>
    <t>15" Fujitsu E752 Core i5 3GEN 0GB 0HDD B</t>
  </si>
  <si>
    <t>E7240I721</t>
  </si>
  <si>
    <t>12" Dell E7240 Core i7 4GEN 0GB 0HDD A</t>
  </si>
  <si>
    <t>755SFFDC_B</t>
  </si>
  <si>
    <t>DELL Optiplex 755 DC SFF B</t>
  </si>
  <si>
    <t>Komputery kadłubki</t>
  </si>
  <si>
    <t>IGELD210</t>
  </si>
  <si>
    <t>IGEL-D210 Thin Client</t>
  </si>
  <si>
    <t>Komputery</t>
  </si>
  <si>
    <t>7010I3T</t>
  </si>
  <si>
    <t>DELL 7010 Core i3 3GEN Tower A</t>
  </si>
  <si>
    <t>755SFFDC_C_BZ</t>
  </si>
  <si>
    <t>DELL Optiplex 755 DC SFF C no PSU working</t>
  </si>
  <si>
    <t>OBUDOWA_FDCORE1000</t>
  </si>
  <si>
    <t>Obudowa Fractal Design Core 1000</t>
  </si>
  <si>
    <t>Obudowy</t>
  </si>
  <si>
    <t>7010I3SFF</t>
  </si>
  <si>
    <t>DELL 7010 Core i3 3GEN SFF A</t>
  </si>
  <si>
    <t>7010I5_D#4</t>
  </si>
  <si>
    <t>DELL 7010 Core i5 3GEN 4GB 0HDD Desktop A</t>
  </si>
  <si>
    <t>D3162-B1</t>
  </si>
  <si>
    <t>Fujitsu D3162-B1 Core i5 3GEN 0RAM 0HDD  Tower A</t>
  </si>
  <si>
    <t>5810E5V3_A</t>
  </si>
  <si>
    <t>Dell Precision 5810 Xeon E5 v3 Tower A</t>
  </si>
  <si>
    <t>790SFF</t>
  </si>
  <si>
    <t>DELL 790 Core i5 SFF A</t>
  </si>
  <si>
    <t>7010I5#4GB#320USDT</t>
  </si>
  <si>
    <t>DELL 7010 Core i5 3GEN 4GB 320GB USDT A</t>
  </si>
  <si>
    <t>990</t>
  </si>
  <si>
    <t>DELL Optiplex 990 i5 2GEN SFF A</t>
  </si>
  <si>
    <t>800G2I5SFF_B</t>
  </si>
  <si>
    <t>HP 800 G2 Core i5 6GEN SFF B</t>
  </si>
  <si>
    <t>T3400#2GB#0</t>
  </si>
  <si>
    <t>Dell Precision T3400 C2D E6550 2GB 0HDD Tower A</t>
  </si>
  <si>
    <t>780DE5300</t>
  </si>
  <si>
    <t>DELL Optiplex 780 Intel Dual Core A</t>
  </si>
  <si>
    <t>DELLT3610</t>
  </si>
  <si>
    <t>Dell Precision T3610 Xeon E5 v2 Tower A</t>
  </si>
  <si>
    <t>HPZ420</t>
  </si>
  <si>
    <t>HP Z420 Xeon E5 v2 Tower A</t>
  </si>
  <si>
    <t>7010I53570SUSDT</t>
  </si>
  <si>
    <t>DELL 7010 Core i5 3GEN USDT A</t>
  </si>
  <si>
    <t>X490G670WIN10PROREF</t>
  </si>
  <si>
    <t xml:space="preserve">Acer X490G i5-670 3,47GHz SFF Win 10 Pro </t>
  </si>
  <si>
    <t>DC7900#2GB#25HDD((1)</t>
  </si>
  <si>
    <t>HP DC7900 Core2Duo 2,9GHz 2GB 250HDD A</t>
  </si>
  <si>
    <t>9171#2GB#250HDD(1)</t>
  </si>
  <si>
    <t>Lenovo 9171 Athlon DC 2,3 GHz DVD-RW 2GB 250HDD</t>
  </si>
  <si>
    <t>9171#2GB#320</t>
  </si>
  <si>
    <t>Lenovo 9171 Athlon DC 2,3 GHz DVD-RW 2GB 320HDD</t>
  </si>
  <si>
    <t>P2530C2DT</t>
  </si>
  <si>
    <t>Fujitsu Siemens P2530 C2D Tower A</t>
  </si>
  <si>
    <t>800G2I5SFF_A</t>
  </si>
  <si>
    <t>HP 800 G2 Core i5 6GEN SFF A</t>
  </si>
  <si>
    <t>9171_C</t>
  </si>
  <si>
    <t>Lenovo 9171 AMD Athlon DC 2,3 GHz DVD-RW C</t>
  </si>
  <si>
    <t>T1700E3V3_B</t>
  </si>
  <si>
    <t>Dell Precision T1700 Xeon E3 v3 Tower B</t>
  </si>
  <si>
    <t>790SFFI3</t>
  </si>
  <si>
    <t>DELL Optiplex 790 Core i3 2GEN SFF A</t>
  </si>
  <si>
    <t>7010I53470DFF(1)</t>
  </si>
  <si>
    <t>DELL 7010 Core i5 3GEN SFF A</t>
  </si>
  <si>
    <t>DELL390(1)</t>
  </si>
  <si>
    <t>DELL Optiplex 390 Pentium G860 3,0GHz Win7 SFF</t>
  </si>
  <si>
    <t>FSE5730</t>
  </si>
  <si>
    <t>F/S E5730 DualCore 2,6 GHz Desktop</t>
  </si>
  <si>
    <t>LENOVOE31</t>
  </si>
  <si>
    <t>Lenovo ThinkStation E31 Xeon E3 v2 A</t>
  </si>
  <si>
    <t>790TI3</t>
  </si>
  <si>
    <t>DELL 790 Core i3 Tower A</t>
  </si>
  <si>
    <t>T3400(1)#2GB#250HDD</t>
  </si>
  <si>
    <t>Dell Precision T3400 C2D E6750 2,66GHz 2GB 250 A</t>
  </si>
  <si>
    <t>DC7900#2GB#250HDD</t>
  </si>
  <si>
    <t>HP DC7900 Core2Duo 2,5GHz 2GB 250HDD A</t>
  </si>
  <si>
    <t>DELL990K001</t>
  </si>
  <si>
    <t>DELL 990 i5 3,1 GHz 4GB 250HDD Desktop</t>
  </si>
  <si>
    <t>6300I5D#4#250HDD</t>
  </si>
  <si>
    <t>HP Compaq Pro 6300 i5 3,2GHz 4GB 250GB Deskt A</t>
  </si>
  <si>
    <t>DC7900#2GB#80HDD(1)</t>
  </si>
  <si>
    <t>HP DC7900 Core2Duo 2,9GHz 2GB 80HDD A</t>
  </si>
  <si>
    <t>HP8200005#4#250HD(1)</t>
  </si>
  <si>
    <t>HP 8200 i3 2nd GEN 4GB 250HDD DVD Desktop B</t>
  </si>
  <si>
    <t>COMPAQ DC7100 P4</t>
  </si>
  <si>
    <t>COMPAQ DC7100 P4 TOWER 2GB 250HDD A</t>
  </si>
  <si>
    <t>POWEREDGE105#1#250 1</t>
  </si>
  <si>
    <t>Dell PowerEdge T105 AMD DC 2,3GHz 1GB 250HDD</t>
  </si>
  <si>
    <t>T5400 4GB#250GB</t>
  </si>
  <si>
    <t>Dell T5400 Xeon E5430 2,66GHz 4GB 250HDD A</t>
  </si>
  <si>
    <t>LENM55(1)</t>
  </si>
  <si>
    <t>Lenovo M55 1,86/1/250 A</t>
  </si>
  <si>
    <t>M58P#2#250HDD(1)</t>
  </si>
  <si>
    <t>Lenovo M58p C2D 3,0GHz 2GB 250HDD Win Vista</t>
  </si>
  <si>
    <t>ACERM420001#1GB#160</t>
  </si>
  <si>
    <t>Acer Veriton M420 Athlon DC 2,8 1GB 320HDD A</t>
  </si>
  <si>
    <t>ACERM490G(2)</t>
  </si>
  <si>
    <t>ACER M490G Core i5 3,2GHz, 4GB 320GB Windows 7</t>
  </si>
  <si>
    <t>COMPAQ DC7100 P4(1)</t>
  </si>
  <si>
    <t>COMPAQ DC7100 P4 TOWER 2GB 40HDD C</t>
  </si>
  <si>
    <t>PRIMERGYRX300S6144G</t>
  </si>
  <si>
    <t>Fujitsu Primergy RX300 S6 Xeon L5675 144GB RAM</t>
  </si>
  <si>
    <t>9171#1GB#320</t>
  </si>
  <si>
    <t>Lenovo 9171 Athlon DC 2,3 GHz DVD-RW 1GB 320HDD</t>
  </si>
  <si>
    <t>7010I5#4GB#250USDT</t>
  </si>
  <si>
    <t>DELL 7010 Core i5 3GEN 4GB 250GB USDT A</t>
  </si>
  <si>
    <t>390T#1GB#0</t>
  </si>
  <si>
    <t>Dell Precision 390 C2D E6400 1GB 0HDD Tower A</t>
  </si>
  <si>
    <t>D1534_C#0#250</t>
  </si>
  <si>
    <t>Fujitsu Siemens D1534 Pentium 4 0GB 250HDD C</t>
  </si>
  <si>
    <t>D1534_C#0#80</t>
  </si>
  <si>
    <t>Fujitsu Siemens D1534 Pentium 4 0GB 80HDD C</t>
  </si>
  <si>
    <t>DC7900_C#2#250</t>
  </si>
  <si>
    <t>HP DC7900 Core2Duo 2,5GHz 2GB 250HDD C</t>
  </si>
  <si>
    <t>GX620004_B#2#250</t>
  </si>
  <si>
    <t>DELL GX 620 PENTIUM 4 Desktop 2GB 250HDD B</t>
  </si>
  <si>
    <t>760DC26GH_B#2#80</t>
  </si>
  <si>
    <t>DELL 760 DC 2.6GHz 2GB 80HDD B</t>
  </si>
  <si>
    <t>3010_B#4#240</t>
  </si>
  <si>
    <t>DELL Optiplex 3010 Core i3 4GB 250HDD B</t>
  </si>
  <si>
    <t>DELL9010USDT</t>
  </si>
  <si>
    <t>DELL Optiplex 9010 Core i5 3GEN USDT A</t>
  </si>
  <si>
    <t>7010I5SFF_B</t>
  </si>
  <si>
    <t>DELL 7010 Core i5 3GEN SFF B</t>
  </si>
  <si>
    <t>7010I3T_B</t>
  </si>
  <si>
    <t>DELL 7010 Core i3 3GEN Tower B</t>
  </si>
  <si>
    <t>GX270_D</t>
  </si>
  <si>
    <t>Dell GX270 D</t>
  </si>
  <si>
    <t>SX280_D</t>
  </si>
  <si>
    <t>Dell S280 D</t>
  </si>
  <si>
    <t>M57_B</t>
  </si>
  <si>
    <t>Lenovo M57 C2D E6550 2,33GHz Win B</t>
  </si>
  <si>
    <t>780TE6550</t>
  </si>
  <si>
    <t>DELL 780 C2D E6550 Tower A</t>
  </si>
  <si>
    <t>DELL755PENTIUM_C</t>
  </si>
  <si>
    <t>Dell Optiplex 755 Pentium WinXP TOWER C</t>
  </si>
  <si>
    <t>DELL380_B</t>
  </si>
  <si>
    <t>DELL Optiplex 380 C2D 2,93GHz WIN 7 Tower B</t>
  </si>
  <si>
    <t>990_C</t>
  </si>
  <si>
    <t>DELL Optiplex 990 i5 2GEN SFF C</t>
  </si>
  <si>
    <t>790SFFI3_C</t>
  </si>
  <si>
    <t>DELL Optiplex 790 Core i3 2GEN SFF C</t>
  </si>
  <si>
    <t>960DE8400_B</t>
  </si>
  <si>
    <t>DELL Optiplex 960 C2D E8400 3,0GHz Desktop B</t>
  </si>
  <si>
    <t>990USDT_B</t>
  </si>
  <si>
    <t>DELL Optiplex 990 i5 2GEN USDT B</t>
  </si>
  <si>
    <t>990USDT_C</t>
  </si>
  <si>
    <t>DELL Optiplex 990 i5 2GEN USDT C</t>
  </si>
  <si>
    <t>T7600E5_A</t>
  </si>
  <si>
    <t>Dell Precision T7600 Xeon E5 Tower A</t>
  </si>
  <si>
    <t>LENOVOE31_B</t>
  </si>
  <si>
    <t>Lenovo ThinkStation E31 Xeon E3 v2 B</t>
  </si>
  <si>
    <t>FUJITSUE710E90_B</t>
  </si>
  <si>
    <t>Fujitsu Esprimo E710 Core i3-3220 Win7 SFF B</t>
  </si>
  <si>
    <t>7010I5D#D</t>
  </si>
  <si>
    <t>DELL 7010 Core i5 3GEN Desktop D</t>
  </si>
  <si>
    <t>HP COMPAQ  DC760</t>
  </si>
  <si>
    <t>HP Compaq  DC7600 Pentium 3.0 C</t>
  </si>
  <si>
    <t>M81PENTIUMG630(1)</t>
  </si>
  <si>
    <t>LENOVO M81 INTEL PENTIUM G630 2.1GHz D</t>
  </si>
  <si>
    <t>P42032_B</t>
  </si>
  <si>
    <t>Fujitsu Esprimo P420 85+ i5-4460 3,2GHz Win 8 B</t>
  </si>
  <si>
    <t>DELL380</t>
  </si>
  <si>
    <t>DELL Optiplex 380 C2D 2,93GHz WIN 7 Tower</t>
  </si>
  <si>
    <t>6300I333</t>
  </si>
  <si>
    <t>HP Compaq Pro 6300 i3-3220 3,3GHz Tower</t>
  </si>
  <si>
    <t>780DE8400</t>
  </si>
  <si>
    <t>DELL Optiplex 780 C2D E8400 3,0GHz Desktop Win 7</t>
  </si>
  <si>
    <t>755DE4400</t>
  </si>
  <si>
    <t>DELL Optiplex 755 C2D Desktop B</t>
  </si>
  <si>
    <t>755DC1.8</t>
  </si>
  <si>
    <t>Dell Optiplex 755 Pentium DC E2160 1.8Ghz XP deskt</t>
  </si>
  <si>
    <t>T340024GHZ</t>
  </si>
  <si>
    <t>Dell Precision T3400 C2D 6600 Tower A</t>
  </si>
  <si>
    <t>GX620004</t>
  </si>
  <si>
    <t>DELL GX 620 PENTIUM 4 3,0GHz Desktop</t>
  </si>
  <si>
    <t>M421G</t>
  </si>
  <si>
    <t>Acer Veriton M421G Athlon DC 2,8 Vista</t>
  </si>
  <si>
    <t>DELL740002</t>
  </si>
  <si>
    <t>DELL 740 Athlon +3800 DC 2,0GHz</t>
  </si>
  <si>
    <t>T3400(1)</t>
  </si>
  <si>
    <t>Dell Precision T3400 C2D E6750 Tower A</t>
  </si>
  <si>
    <t>T3400(2)</t>
  </si>
  <si>
    <t>Dell Precision T3400 C2D E6850 Tower A</t>
  </si>
  <si>
    <t>DELLPRECT3400(3)</t>
  </si>
  <si>
    <t>Dell Precision T3400 C2D E7300 Tower A</t>
  </si>
  <si>
    <t>T3400(4)</t>
  </si>
  <si>
    <t>Dell Precision T3400 C2D E8400 Tower A</t>
  </si>
  <si>
    <t>390T</t>
  </si>
  <si>
    <t>Dell Precision 390 Core2Duo E6400 2,13GHz</t>
  </si>
  <si>
    <t>DELLPRECISION390(1)</t>
  </si>
  <si>
    <t>Dell Precision 390 C2D E6300 Tower A</t>
  </si>
  <si>
    <t>DELLPOWEREDGE105</t>
  </si>
  <si>
    <t>Dell PowerEdge T105 AMD Dual Core 4455B 2,3GHz</t>
  </si>
  <si>
    <t>HPDC5700C2D1,8</t>
  </si>
  <si>
    <t>HP DC5700 Core2Duo 1,8GHz</t>
  </si>
  <si>
    <t>FUJITSUPRIMERGYTX100</t>
  </si>
  <si>
    <t>Fujitsu Primergy TX100 S1 Intel Xeon E3110 3,0GHz</t>
  </si>
  <si>
    <t>ML110</t>
  </si>
  <si>
    <t>HP ProLiant ML110 G6 intel Xeon x3430 2,4GHz</t>
  </si>
  <si>
    <t>ML310</t>
  </si>
  <si>
    <t>HP ProLiant ML310 G5 intel Xeon 5140 2,13GHz</t>
  </si>
  <si>
    <t>XW4400</t>
  </si>
  <si>
    <t>HP Workstation XW4400 Core2Duo 2,66GHz</t>
  </si>
  <si>
    <t>S2100_A</t>
  </si>
  <si>
    <t>21" Eizo S2100 A</t>
  </si>
  <si>
    <t>Monitory</t>
  </si>
  <si>
    <t>S2202W_B</t>
  </si>
  <si>
    <t>22" Eizo S2202W B</t>
  </si>
  <si>
    <t>Monitory 22"</t>
  </si>
  <si>
    <t>LA2205B</t>
  </si>
  <si>
    <t>22" HP LA2205 B</t>
  </si>
  <si>
    <t>W2261VP-PF_B</t>
  </si>
  <si>
    <t>22" LG W2261 B</t>
  </si>
  <si>
    <t>L2208W_B</t>
  </si>
  <si>
    <t>22" HP L2208W B</t>
  </si>
  <si>
    <t>E222W_B</t>
  </si>
  <si>
    <t>22" NEC E222W B</t>
  </si>
  <si>
    <t>DELLU2412M_B</t>
  </si>
  <si>
    <t>24" Dell U2412M B</t>
  </si>
  <si>
    <t>Monitory 24"</t>
  </si>
  <si>
    <t>EV2436W_B</t>
  </si>
  <si>
    <t>24" Eizo EV2436W B</t>
  </si>
  <si>
    <t>S2232W_B</t>
  </si>
  <si>
    <t>22" Eizo S2232W B</t>
  </si>
  <si>
    <t>U2311_B</t>
  </si>
  <si>
    <t>23" Dell U2311 B</t>
  </si>
  <si>
    <t>Monitory 23"</t>
  </si>
  <si>
    <t>W2242_B</t>
  </si>
  <si>
    <t>22" LG W2242 B</t>
  </si>
  <si>
    <t>S2100_B</t>
  </si>
  <si>
    <t>21" Eizo S2100 B</t>
  </si>
  <si>
    <t>LE2201W_B</t>
  </si>
  <si>
    <t>22" HP LE2201W B</t>
  </si>
  <si>
    <t>E2260_B</t>
  </si>
  <si>
    <t>22" LG E2260 B</t>
  </si>
  <si>
    <t>DELL2007FP_A</t>
  </si>
  <si>
    <t>Monitor DELL 20" 2007FP A</t>
  </si>
  <si>
    <t>Monitory 20"</t>
  </si>
  <si>
    <t>LE2201W_C</t>
  </si>
  <si>
    <t>22" HP LE2201W C</t>
  </si>
  <si>
    <t>S2231W_B</t>
  </si>
  <si>
    <t>22" Eizo S2231W B</t>
  </si>
  <si>
    <t>AOC2250W_B</t>
  </si>
  <si>
    <t>22" AOC 2250W B</t>
  </si>
  <si>
    <t>SAMSUNGE2220_B</t>
  </si>
  <si>
    <t>22" Samsung E2220 B</t>
  </si>
  <si>
    <t>B2025S1W</t>
  </si>
  <si>
    <t>20" Belinea 2025S1W A</t>
  </si>
  <si>
    <t>E2310_B</t>
  </si>
  <si>
    <t>23" Dell P2310 B</t>
  </si>
  <si>
    <t>HPE23_B</t>
  </si>
  <si>
    <t>23" HP E231 B</t>
  </si>
  <si>
    <t>2170NX_B</t>
  </si>
  <si>
    <t>21" NEC 2170NX B</t>
  </si>
  <si>
    <t>S2202W_C</t>
  </si>
  <si>
    <t>22" Eizo S2202W C</t>
  </si>
  <si>
    <t>S22C450B</t>
  </si>
  <si>
    <t>22" Samsung S22C450 B</t>
  </si>
  <si>
    <t>L2250P_B</t>
  </si>
  <si>
    <t>22" Lenovo L2250P B</t>
  </si>
  <si>
    <t>LENOVOL2240PWD_C</t>
  </si>
  <si>
    <t>22" Lenovo L2240PWD C</t>
  </si>
  <si>
    <t>DELL2208WFPTKLB</t>
  </si>
  <si>
    <t>22" DELL 2208WFP B</t>
  </si>
  <si>
    <t>E228_B</t>
  </si>
  <si>
    <t>22" Dell E228WFP B</t>
  </si>
  <si>
    <t>B2282HD_B</t>
  </si>
  <si>
    <t>22" Iiyama B2282HD B</t>
  </si>
  <si>
    <t>E2223_B</t>
  </si>
  <si>
    <t>22" Lenovo E2223 B</t>
  </si>
  <si>
    <t>PHILIPS221V_B</t>
  </si>
  <si>
    <t>22" Philips 221V B</t>
  </si>
  <si>
    <t>BX2240_B</t>
  </si>
  <si>
    <t>22" Samsung BX2240 B</t>
  </si>
  <si>
    <t>B102005</t>
  </si>
  <si>
    <t>20" Belinea 102005 A</t>
  </si>
  <si>
    <t>S2433W_B</t>
  </si>
  <si>
    <t xml:space="preserve">24" EIZO S2433W </t>
  </si>
  <si>
    <t>HP_Z24I_IPS_B</t>
  </si>
  <si>
    <t>24" HP Z24I B</t>
  </si>
  <si>
    <t>HPZR2440W_B</t>
  </si>
  <si>
    <t>24" HP ZR2440W B</t>
  </si>
  <si>
    <t>DELLP2311HB_B</t>
  </si>
  <si>
    <t>23" Dell P2311H B</t>
  </si>
  <si>
    <t>EV2736W_B</t>
  </si>
  <si>
    <t>27" Eizo EV2736W B</t>
  </si>
  <si>
    <t>Monitory 27"</t>
  </si>
  <si>
    <t>276_B</t>
  </si>
  <si>
    <t>27" EIZO Color Edge 276 B</t>
  </si>
  <si>
    <t>BELINEA101911_D</t>
  </si>
  <si>
    <t>19" Belinea 101911 D</t>
  </si>
  <si>
    <t>Monitory 19"</t>
  </si>
  <si>
    <t>LGE1910_B</t>
  </si>
  <si>
    <t>19" E1910 B</t>
  </si>
  <si>
    <t>BELINEA101903KL.D</t>
  </si>
  <si>
    <t>19" Belinea 101903 D</t>
  </si>
  <si>
    <t>DELL1908FPT_B</t>
  </si>
  <si>
    <t>19" DELL 1908FP B</t>
  </si>
  <si>
    <t>TFT8030_B</t>
  </si>
  <si>
    <t>18" HP Compaq TFT8030 B</t>
  </si>
  <si>
    <t>DELL1708</t>
  </si>
  <si>
    <t>17" Dell 1708</t>
  </si>
  <si>
    <t>Monitory 17"</t>
  </si>
  <si>
    <t>HP1720_D</t>
  </si>
  <si>
    <t>17" HP 1720 D</t>
  </si>
  <si>
    <t>S1721</t>
  </si>
  <si>
    <t>17" EIZO S1721 A</t>
  </si>
  <si>
    <t>2225S1W_B</t>
  </si>
  <si>
    <t>22" Belinea 2225S1W</t>
  </si>
  <si>
    <t>LA2205D</t>
  </si>
  <si>
    <t>22" HP LA2205 D</t>
  </si>
  <si>
    <t>LG22EB23_B</t>
  </si>
  <si>
    <t>22" LG 22EB23 B</t>
  </si>
  <si>
    <t>DELLP2213HB</t>
  </si>
  <si>
    <t>22" Dell P2213HB</t>
  </si>
  <si>
    <t>S22A450BW_C</t>
  </si>
  <si>
    <t>22" Samsung S22A450 C</t>
  </si>
  <si>
    <t>PHILIPS220BLP_B</t>
  </si>
  <si>
    <t>22" Philips 220BLP B</t>
  </si>
  <si>
    <t>L2250P_D</t>
  </si>
  <si>
    <t>22" Lenovo L2250P D</t>
  </si>
  <si>
    <t>HP22KLB</t>
  </si>
  <si>
    <t>Monitor HP 22"</t>
  </si>
  <si>
    <t>E223W_D</t>
  </si>
  <si>
    <t>22" NEC E223W D</t>
  </si>
  <si>
    <t>LG22EB23_A</t>
  </si>
  <si>
    <t>22" LG 22EB23 A</t>
  </si>
  <si>
    <t>E2209W</t>
  </si>
  <si>
    <t>22" Dell E2209W B</t>
  </si>
  <si>
    <t>SE2216H_B</t>
  </si>
  <si>
    <t>22" Dell SE2216H B</t>
  </si>
  <si>
    <t>226V4_B</t>
  </si>
  <si>
    <t>22" Philips 226V4 B</t>
  </si>
  <si>
    <t>226LA_B</t>
  </si>
  <si>
    <t>22" Philips 226LA B</t>
  </si>
  <si>
    <t>S22A300_B</t>
  </si>
  <si>
    <t>22' Samsung S22A300 B</t>
  </si>
  <si>
    <t>G225HQV_B</t>
  </si>
  <si>
    <t>22" Acer G225HQV B</t>
  </si>
  <si>
    <t>MAESTRO222WS_B</t>
  </si>
  <si>
    <t>22" Packard Bell Maestro 222ws B</t>
  </si>
  <si>
    <t>P2250_B</t>
  </si>
  <si>
    <t>22" Samsung P2250 B</t>
  </si>
  <si>
    <t>PHILIPS221B6Q_B</t>
  </si>
  <si>
    <t>22" Philips 221B6Q B</t>
  </si>
  <si>
    <t>S22C200_B</t>
  </si>
  <si>
    <t>22" Samsung S22C200 B</t>
  </si>
  <si>
    <t>S22E450_B</t>
  </si>
  <si>
    <t>22" Samsung S22E450 B</t>
  </si>
  <si>
    <t>B2230_B</t>
  </si>
  <si>
    <t>22" Samsung B2230 B</t>
  </si>
  <si>
    <t>B2240W_B</t>
  </si>
  <si>
    <t>22" Samsung B2240W B</t>
  </si>
  <si>
    <t>W2240S-PN_B</t>
  </si>
  <si>
    <t>22" LG W2240 B</t>
  </si>
  <si>
    <t>W2246_B</t>
  </si>
  <si>
    <t>22" LG W2246 B</t>
  </si>
  <si>
    <t>W2253TQ-PF_B</t>
  </si>
  <si>
    <t>22" LG W2253 B</t>
  </si>
  <si>
    <t>22HFL331D_B</t>
  </si>
  <si>
    <t>22" Philips 22HFL331D B</t>
  </si>
  <si>
    <t>B22T-7_A</t>
  </si>
  <si>
    <t>22" Fujitsu B22T-7 A</t>
  </si>
  <si>
    <t>DELLP2012HTKL.B</t>
  </si>
  <si>
    <t>20" DELL P2012HT B</t>
  </si>
  <si>
    <t>HP2025GKLA</t>
  </si>
  <si>
    <t>20" HP 2025 A</t>
  </si>
  <si>
    <t>HP2035_B</t>
  </si>
  <si>
    <t>20" HP 2035 B</t>
  </si>
  <si>
    <t>DELL2007FP_B</t>
  </si>
  <si>
    <t>Monitor DELL 20" 2007FP B</t>
  </si>
  <si>
    <t>B102005_B</t>
  </si>
  <si>
    <t>20" Belinea 102005 B</t>
  </si>
  <si>
    <t>EIZO_CG_243W_B</t>
  </si>
  <si>
    <t>24" Eizo Color Edge 243W B</t>
  </si>
  <si>
    <t>S2431W_A</t>
  </si>
  <si>
    <t>24" EIZO S2431W A</t>
  </si>
  <si>
    <t>S2431W_B</t>
  </si>
  <si>
    <t>24" EIZO S2431W B</t>
  </si>
  <si>
    <t>S2433W_A</t>
  </si>
  <si>
    <t>24" EIZO S2433W A</t>
  </si>
  <si>
    <t>U2413F</t>
  </si>
  <si>
    <t>24" Dell U2413F A</t>
  </si>
  <si>
    <t>DELLU2412M_A</t>
  </si>
  <si>
    <t>24" Dell U2412M A</t>
  </si>
  <si>
    <t>DELL248WFP_C</t>
  </si>
  <si>
    <t>24" Dell E248WFP C</t>
  </si>
  <si>
    <t>2443BW_B</t>
  </si>
  <si>
    <t>24" Samsung 2443 B</t>
  </si>
  <si>
    <t>HPE241I_C</t>
  </si>
  <si>
    <t>HP 24" E241I C</t>
  </si>
  <si>
    <t>ACERV246_B</t>
  </si>
  <si>
    <t>24" Acer V246 B</t>
  </si>
  <si>
    <t>EIZOCG241W_A</t>
  </si>
  <si>
    <t>24" Eizo CG241W A</t>
  </si>
  <si>
    <t>IIYAMAB2480HSKLB</t>
  </si>
  <si>
    <t>24" Iiyama B2480HS B</t>
  </si>
  <si>
    <t>S24A450_D</t>
  </si>
  <si>
    <t>24" Samsung S24A450 D</t>
  </si>
  <si>
    <t>B24W-7</t>
  </si>
  <si>
    <t>24" Fujitsu B24W-7 B</t>
  </si>
  <si>
    <t>S2411W_B</t>
  </si>
  <si>
    <t>24" Eizo S2411W B</t>
  </si>
  <si>
    <t>U2417_B</t>
  </si>
  <si>
    <t>24" Dell U2417 B</t>
  </si>
  <si>
    <t>EV2436W</t>
  </si>
  <si>
    <t>24" Eizo EV2436W A</t>
  </si>
  <si>
    <t>U2312_B</t>
  </si>
  <si>
    <t>23" Dell U2312 B</t>
  </si>
  <si>
    <t>DELLP2311HB_C</t>
  </si>
  <si>
    <t>23" Dell P2311H C</t>
  </si>
  <si>
    <t>SDM-P232W_C</t>
  </si>
  <si>
    <t>23" Sony SDM-P232W C</t>
  </si>
  <si>
    <t>HPE23_C</t>
  </si>
  <si>
    <t>23" HP E231 C</t>
  </si>
  <si>
    <t>DELLP2312HT_C</t>
  </si>
  <si>
    <t>23" Dell P2312Ht C</t>
  </si>
  <si>
    <t>ZR2740W_B</t>
  </si>
  <si>
    <t>HP 27" ZR2740W B</t>
  </si>
  <si>
    <t>275W_B</t>
  </si>
  <si>
    <t>27" EIZO Color Edge 275W B</t>
  </si>
  <si>
    <t>276_C</t>
  </si>
  <si>
    <t>27" EIZO Color Edge 276 C</t>
  </si>
  <si>
    <t>CG303W</t>
  </si>
  <si>
    <t>30" EIZO Color Edge 303W B</t>
  </si>
  <si>
    <t>Monitory 30"</t>
  </si>
  <si>
    <t>MON1249</t>
  </si>
  <si>
    <t>Pallet 1249 - 22x Monitors 22-24” A B C D</t>
  </si>
  <si>
    <t>MON1250</t>
  </si>
  <si>
    <t>Pallet 1250 - 10x Monitors 15-24” D</t>
  </si>
  <si>
    <t>MON1251</t>
  </si>
  <si>
    <t>Pallet 1251 - 25x Monitors 24” B C D</t>
  </si>
  <si>
    <t>MON1252</t>
  </si>
  <si>
    <t>Pallet 1252 - 4x Monitors 19” D</t>
  </si>
  <si>
    <t>MON1253</t>
  </si>
  <si>
    <t>Pallet 1253 - 10x Monitors 15-17” D</t>
  </si>
  <si>
    <t>MON1254</t>
  </si>
  <si>
    <t xml:space="preserve">Pallet 1254 - 21x Monitors 15-18” D </t>
  </si>
  <si>
    <t>MON1256</t>
  </si>
  <si>
    <t>Pallet 1256 - 24x Monitors 22-24” A B C</t>
  </si>
  <si>
    <t>MON1257</t>
  </si>
  <si>
    <t>Pallet 1257 - 36x Monitors 14-24” D</t>
  </si>
  <si>
    <t>MON1258</t>
  </si>
  <si>
    <t>Pallet 1258 - 20x Monitors 17-24” A B C D</t>
  </si>
  <si>
    <t>MON1259</t>
  </si>
  <si>
    <t>Pallet 1259 - 1x Monitor 15” B</t>
  </si>
  <si>
    <t>MON1260</t>
  </si>
  <si>
    <t>Pallet 1260 - 6x Monitors17” B C D</t>
  </si>
  <si>
    <t>MON1261</t>
  </si>
  <si>
    <t>Pallet 1261 - 37x Monitors 15-24” D</t>
  </si>
  <si>
    <t>MON1262</t>
  </si>
  <si>
    <t>Pallet 1262 - 1x Monitor 24” Z24I B</t>
  </si>
  <si>
    <t>MON1264</t>
  </si>
  <si>
    <t>Pallet 1264 - 12x Monitors 17-22” A B C</t>
  </si>
  <si>
    <t>S2100_C</t>
  </si>
  <si>
    <t>21" Eizo S2100 C</t>
  </si>
  <si>
    <t>DDR34GBST</t>
  </si>
  <si>
    <t>DDR3 4GB DIMM</t>
  </si>
  <si>
    <t>Pamięci do komputerów</t>
  </si>
  <si>
    <t>DDR32GBST</t>
  </si>
  <si>
    <t>DDR3 2GB DIMM</t>
  </si>
  <si>
    <t>DDR2256MBST</t>
  </si>
  <si>
    <t>DDR2 256MB DIMM</t>
  </si>
  <si>
    <t>DDR21GBST</t>
  </si>
  <si>
    <t>DDR2 1GB DIMM</t>
  </si>
  <si>
    <t>DDR34GBLAPTOP</t>
  </si>
  <si>
    <t>DDR3 4GB SO-DIMM</t>
  </si>
  <si>
    <t>Pamięci do notebooków</t>
  </si>
  <si>
    <t>DDR32GBLAPTOP</t>
  </si>
  <si>
    <t>DDR3 2GB SO-DIMM</t>
  </si>
  <si>
    <t>DDR256MBST</t>
  </si>
  <si>
    <t>DDR 256MB DIMM</t>
  </si>
  <si>
    <t>DDR34GBECC</t>
  </si>
  <si>
    <t>DDR3 4GB ECC DIMM (R)</t>
  </si>
  <si>
    <t>DDR22GBLAPTOP</t>
  </si>
  <si>
    <t>DDR2 2GB SO-DIMM</t>
  </si>
  <si>
    <t>DDR21GBECC</t>
  </si>
  <si>
    <t>DDR2 1GB ECC DIMM (E)</t>
  </si>
  <si>
    <t>DDR38GBLAPTOP</t>
  </si>
  <si>
    <t>DDR3 8GB SO-DIMM</t>
  </si>
  <si>
    <t>DDR31GBST</t>
  </si>
  <si>
    <t>DDR3 1GB DIMM</t>
  </si>
  <si>
    <t>DDR2512MBLAPTOP</t>
  </si>
  <si>
    <t>DDR2 512MB SO-DIMM</t>
  </si>
  <si>
    <t>DDR2512MBST</t>
  </si>
  <si>
    <t>DDR2 512MB DIMM</t>
  </si>
  <si>
    <t>DDR38GBST</t>
  </si>
  <si>
    <t>DDR3 8GB DIMM</t>
  </si>
  <si>
    <t>DDR32GBECC</t>
  </si>
  <si>
    <t>DDR3 2GB ECC DIMM (E)</t>
  </si>
  <si>
    <t>DDR38ECC</t>
  </si>
  <si>
    <t>DDR3 8GB ECC DIMM (E)</t>
  </si>
  <si>
    <t>DDR22GBST</t>
  </si>
  <si>
    <t>DDR2 2GB DIMM</t>
  </si>
  <si>
    <t>DDR2256LAPTOP</t>
  </si>
  <si>
    <t>DDR2 256MB SO-DIMM</t>
  </si>
  <si>
    <t>DDR31GBLAPTOP</t>
  </si>
  <si>
    <t>DDR3 1GB SO-DIMM</t>
  </si>
  <si>
    <t>DDR256LAPTOP</t>
  </si>
  <si>
    <t>DDR 256MB SO-DIMM</t>
  </si>
  <si>
    <t>DDR38GBECC</t>
  </si>
  <si>
    <t>DDR3 8GB ECC DIMM (R)</t>
  </si>
  <si>
    <t>DDR44GBECC</t>
  </si>
  <si>
    <t>DDR4 4GB ECC DIMM</t>
  </si>
  <si>
    <t>DDR44GBLAPTOP</t>
  </si>
  <si>
    <t>DDR4 4GB SO-DIMM</t>
  </si>
  <si>
    <t>DDR48GBST</t>
  </si>
  <si>
    <t>DDR4 8GB DIMM</t>
  </si>
  <si>
    <t>DDR31GBECC</t>
  </si>
  <si>
    <t>DDR3 1GB ECC DIMM (E)</t>
  </si>
  <si>
    <t>DDR21GBLAPTOP</t>
  </si>
  <si>
    <t>DDR2 1GB SO-DIMM</t>
  </si>
  <si>
    <t>DDR32GBECC(R)</t>
  </si>
  <si>
    <t>DDR3 2GB ECC DIMM (R)</t>
  </si>
  <si>
    <t>DL.08G2K.KAM</t>
  </si>
  <si>
    <t>DDR1GBST</t>
  </si>
  <si>
    <t>DDR 1GB DIMM</t>
  </si>
  <si>
    <t>DDR22GBECC</t>
  </si>
  <si>
    <t>DDR2 2GB ECC DIMM (E)</t>
  </si>
  <si>
    <t>PSD48G266681</t>
  </si>
  <si>
    <t>DDR4 Patriot Signature Line 8GB 2666MHz 1,2V DIMM</t>
  </si>
  <si>
    <t>DDR42GBLAPTOP</t>
  </si>
  <si>
    <t>DDR4 2GB SO-DIMM</t>
  </si>
  <si>
    <t>DDR512MBST</t>
  </si>
  <si>
    <t>DDR 512MB DIMM</t>
  </si>
  <si>
    <t>SDRAM64LAPTOP</t>
  </si>
  <si>
    <t>SDRAM 64MB SO-DIMM</t>
  </si>
  <si>
    <t>W500</t>
  </si>
  <si>
    <t>10" Tablet Acer W500 AMD 2GB 30SSD A</t>
  </si>
  <si>
    <t>Tablety</t>
  </si>
  <si>
    <t>W500_B</t>
  </si>
  <si>
    <t>10" Tablet Acer W500 AMD 2GB 30SSD B</t>
  </si>
  <si>
    <t>IPHONE6S16GBRICLOUD</t>
  </si>
  <si>
    <t>iPhone 6s 16GB Rose Gold A iCloud blocked</t>
  </si>
  <si>
    <t>Telefony</t>
  </si>
  <si>
    <t>SATA500GB25</t>
  </si>
  <si>
    <t>Dysk SATA 500GB Laptop 2,5"</t>
  </si>
  <si>
    <t>Dyski 2,5" SATA</t>
  </si>
  <si>
    <t>SATA640GB25</t>
  </si>
  <si>
    <t>Dysk SATA 640GB Laptop 2,5"</t>
  </si>
  <si>
    <t>SATA750GB25</t>
  </si>
  <si>
    <t>Dysk SATA 750GB Laptop 2,5"</t>
  </si>
  <si>
    <t>SATA250GB25</t>
  </si>
  <si>
    <t>Dysk SATA 250GB Laptop 2,5"</t>
  </si>
  <si>
    <t>SATA80GB25</t>
  </si>
  <si>
    <t>Dysk SATA 80GB Laptop 2,5"</t>
  </si>
  <si>
    <t>SATA120GB25</t>
  </si>
  <si>
    <t>Dysk SATA 120GB Laptop 2,5"</t>
  </si>
  <si>
    <t>SATA160GB25</t>
  </si>
  <si>
    <t>Dysk SATA 160GB Laptop 2,5"</t>
  </si>
  <si>
    <t>SATA320GB25</t>
  </si>
  <si>
    <t>Dysk SATA 320GB Laptop 2,5"</t>
  </si>
  <si>
    <t>ST1000LM048</t>
  </si>
  <si>
    <t>Dysk SEAGATE BarraCuda® 1TB ST1000LM048 2.5" 5400</t>
  </si>
  <si>
    <t>SATA500GB25SSHD</t>
  </si>
  <si>
    <t>Dysk SATA 500GB Laptop 2,5" SSHD</t>
  </si>
  <si>
    <t>CT240BX500SSD1</t>
  </si>
  <si>
    <t>Dysk SSD Crucial BX500 240GB SATA3 3D NAND 7mm</t>
  </si>
  <si>
    <t>Dyski 2,5" SSD</t>
  </si>
  <si>
    <t>SSD100GB15MM</t>
  </si>
  <si>
    <t>Dysk SSD 100GB 2,5" 15mm</t>
  </si>
  <si>
    <t>HS-SSD-C100/120G</t>
  </si>
  <si>
    <t>Dysk SSD HIKVISION C100 120GB SATA3 2,5" 550/420</t>
  </si>
  <si>
    <t>HS-SSD-E100/128G</t>
  </si>
  <si>
    <t>Dysk SSD HikVision E100 128GB SATA3 2,5" 550/430</t>
  </si>
  <si>
    <t>SSD80GB25001</t>
  </si>
  <si>
    <t>Dysk SSD 80GB 2,5"</t>
  </si>
  <si>
    <t>SSD180GB25001</t>
  </si>
  <si>
    <t>Dysk SSD 180GB 2,5"</t>
  </si>
  <si>
    <t>SSD256GB25SATAIII</t>
  </si>
  <si>
    <t>Dysk SSD 256GB 2,5"</t>
  </si>
  <si>
    <t>SSD60GB25001</t>
  </si>
  <si>
    <t>Dysk SSD 60GB 2,5"</t>
  </si>
  <si>
    <t>SSD160GB25001</t>
  </si>
  <si>
    <t>Dysk SSD 160GB 2,5"</t>
  </si>
  <si>
    <t>SSD512VALUETECH</t>
  </si>
  <si>
    <t>SSD 512GB 2,5" ValueTech</t>
  </si>
  <si>
    <t>SSD120VALUE</t>
  </si>
  <si>
    <t>Dysk SSD 120GB 2,5" ValueTech</t>
  </si>
  <si>
    <t>SSD128VALUE</t>
  </si>
  <si>
    <t>SSD 128GB 2,5" ValueTech</t>
  </si>
  <si>
    <t>SSD240VALUE</t>
  </si>
  <si>
    <t>SSD 240GB 2,5" ValueTech</t>
  </si>
  <si>
    <t>SSD256VALUE</t>
  </si>
  <si>
    <t>SSD 256GB 2,5" ValueTech</t>
  </si>
  <si>
    <t>SSD480VALUE</t>
  </si>
  <si>
    <t>SSD 480GB 2,5" ValueTech</t>
  </si>
  <si>
    <t>SSD1TBVALUE</t>
  </si>
  <si>
    <t>SSD 1TB 2,5" ValueTech</t>
  </si>
  <si>
    <t>SU800</t>
  </si>
  <si>
    <t>Dysk SSD ADATA ULTIMATE SU800 256GB</t>
  </si>
  <si>
    <t>SATA500GB35</t>
  </si>
  <si>
    <t>Dysk SATA 500GB 3,5"</t>
  </si>
  <si>
    <t>Dyski 3,5" SATA</t>
  </si>
  <si>
    <t>SATA80GB35</t>
  </si>
  <si>
    <t>Dysk SATA 80GB 3,5"</t>
  </si>
  <si>
    <t>SATA160GB35</t>
  </si>
  <si>
    <t>Dysk SATA 160GB 3,5"</t>
  </si>
  <si>
    <t>SATA250GB35</t>
  </si>
  <si>
    <t>Dysk SATA 250GB 3,5"</t>
  </si>
  <si>
    <t>SATA2TB35</t>
  </si>
  <si>
    <t>Dysk SATA 2TB 3,5"</t>
  </si>
  <si>
    <t>SATA1TB35</t>
  </si>
  <si>
    <t>Dysk SATA 1TB 3,5"</t>
  </si>
  <si>
    <t>SATA640GB35</t>
  </si>
  <si>
    <t>Dysk SATA 640GB 3,5"</t>
  </si>
  <si>
    <t>SATA400GB35</t>
  </si>
  <si>
    <t>Dysk SATA 400GB 3,5"</t>
  </si>
  <si>
    <t>SATA320GB35</t>
  </si>
  <si>
    <t>Dysk SATA 320GB 3,5"</t>
  </si>
  <si>
    <t>SATA200GB35</t>
  </si>
  <si>
    <t>Dysk SATA 200GB 3,5"</t>
  </si>
  <si>
    <t>SATA300GB</t>
  </si>
  <si>
    <t>Dysk SATA 300GB 3,5"</t>
  </si>
  <si>
    <t>AP256GAS2280P4-1</t>
  </si>
  <si>
    <t>Dysk SSD Apacer AS2280P4 256GB M.2 PCIe Gen3 x4</t>
  </si>
  <si>
    <t>Dyski M.2 SSD</t>
  </si>
  <si>
    <t>SSD180GBMSATA</t>
  </si>
  <si>
    <t>Dysk SSD 180GB MSATA</t>
  </si>
  <si>
    <t>SSD256GBMSATA</t>
  </si>
  <si>
    <t>Dysk SSD 256GB mSATA</t>
  </si>
  <si>
    <t>SSD128GBMSATA</t>
  </si>
  <si>
    <t>Dysk SSD 128GB mSATA</t>
  </si>
  <si>
    <t>SP128GBSS3A55M28</t>
  </si>
  <si>
    <t>Dysk SSD Silicon Power A55 128GB M.2 2280 SATA3</t>
  </si>
  <si>
    <t>SSD M2 180GB</t>
  </si>
  <si>
    <t>Dysk SSD m.2 180GB</t>
  </si>
  <si>
    <t>SSD128M.2_2242</t>
  </si>
  <si>
    <t>Dysk SSD M.2 2242 128GB</t>
  </si>
  <si>
    <t>SSDPR-PX500-512-80</t>
  </si>
  <si>
    <t>Dysk SSD GOODRAM PX500 512GB PCIe M.2 2280 2000/16</t>
  </si>
  <si>
    <t>SSD60GBMSATA</t>
  </si>
  <si>
    <t>Dysk SSD 60GB mSATA</t>
  </si>
  <si>
    <t>SSD128NVME</t>
  </si>
  <si>
    <t>SSD 128GB M.2 PCIe NVMe 2230</t>
  </si>
  <si>
    <t>SSD32M.2</t>
  </si>
  <si>
    <t>Dysk SSD M.2 2280 32GB</t>
  </si>
  <si>
    <t>SCSI73,4GB</t>
  </si>
  <si>
    <t>Dysk SCSI 73,4GB</t>
  </si>
  <si>
    <t>Dyski SCSI,SAS</t>
  </si>
  <si>
    <t>SAS2TB</t>
  </si>
  <si>
    <t>Dysk SAS 2TB</t>
  </si>
  <si>
    <t>SAS500GB</t>
  </si>
  <si>
    <t>Dysk SAS 500GB</t>
  </si>
  <si>
    <t>AIO7760I5_B</t>
  </si>
  <si>
    <t>Dell 7760 AIO i5 8GEN 16GB 480SSD GTX1050 Touch B</t>
  </si>
  <si>
    <t>Komputery AIO</t>
  </si>
  <si>
    <t>CLP_3520/4520</t>
  </si>
  <si>
    <t>UTAX CLP 3520/4520 Color B</t>
  </si>
  <si>
    <t>Drukarki</t>
  </si>
  <si>
    <t>SL-M3820ND_B</t>
  </si>
  <si>
    <t>Samsung SL-M3820ND (przebieg: 5-10 tys.) B</t>
  </si>
  <si>
    <t>SL-M3820ND</t>
  </si>
  <si>
    <t>Samsung ProXpress SL-M3820ND (przebieg: 5-10 tys.)</t>
  </si>
  <si>
    <t>TASKALFA4551CI_B</t>
  </si>
  <si>
    <t>Kyocera TASKalfa 4551ci A3 Colour MFP B</t>
  </si>
  <si>
    <t>TA3051CID</t>
  </si>
  <si>
    <t>Kyocera TASKalfa 3051ci A3 Colour MFP D</t>
  </si>
  <si>
    <t>TASKALFA300I_B</t>
  </si>
  <si>
    <t>Kyocera TASKalfa 300i A3 mono skaner B</t>
  </si>
  <si>
    <t>TASKALFA250CID</t>
  </si>
  <si>
    <t>Kyocera TASKalfa 250ci A3 Colour MFP D</t>
  </si>
  <si>
    <t>TASKALFA250CIC</t>
  </si>
  <si>
    <t>Kyocera TASKalfa 250ci A3 Colour MFP C</t>
  </si>
  <si>
    <t>TASKALFA250CI</t>
  </si>
  <si>
    <t>Kyocera TASKalfa 250ci A3 Colour MFP A</t>
  </si>
  <si>
    <t>TASKALFA181</t>
  </si>
  <si>
    <t>Kyocera TASKalfa 181 A3 mono skaner A</t>
  </si>
  <si>
    <t>P7035CDN_B</t>
  </si>
  <si>
    <t>Kyocera P7035CDN kolor B</t>
  </si>
  <si>
    <t>P2135DN(1)_B</t>
  </si>
  <si>
    <t>Kyocera P2135DN b przebieg: 20-30 tys. stron</t>
  </si>
  <si>
    <t>P2135DN(1)</t>
  </si>
  <si>
    <t>Kyocera P2135DN A przebieg: 20-30 tys. stron</t>
  </si>
  <si>
    <t>FS2000D002D</t>
  </si>
  <si>
    <t>KYOCERA Mita FS-2000D D</t>
  </si>
  <si>
    <t>M6026CDNC</t>
  </si>
  <si>
    <t>Kyocera M6026cdn Colour MFP C</t>
  </si>
  <si>
    <t>FS-C2126MFP C</t>
  </si>
  <si>
    <t>Kyocera FS-C2126MFP C</t>
  </si>
  <si>
    <t>FS-C2026MFP</t>
  </si>
  <si>
    <t>Kyocera FS-C2026MFP C</t>
  </si>
  <si>
    <t>FS-4200DN C</t>
  </si>
  <si>
    <t>Kyocera FS-4200DN C</t>
  </si>
  <si>
    <t>KYOCERAFS3140MFPC</t>
  </si>
  <si>
    <t>Kyocera FS-3140MFP C</t>
  </si>
  <si>
    <t>KYOCERAFS3140MFP</t>
  </si>
  <si>
    <t>Kyocera FS-3140MFP A</t>
  </si>
  <si>
    <t>FS-2100DN</t>
  </si>
  <si>
    <t>Kyocera FS-2100DN C</t>
  </si>
  <si>
    <t>KYOCERA 3040DN</t>
  </si>
  <si>
    <t>Kyocera 3040dn A</t>
  </si>
  <si>
    <t>Podstawowa</t>
  </si>
  <si>
    <t>KYOCERA1030D_D</t>
  </si>
  <si>
    <t>Kyocera 1030D D</t>
  </si>
  <si>
    <t>FS-C5400DN_B</t>
  </si>
  <si>
    <t>Drukarka Kyocera FS-C5400DN kolorowa B</t>
  </si>
  <si>
    <t>KYOCERA1020D_D</t>
  </si>
  <si>
    <t>Drukarka Kyocera 1020D D</t>
  </si>
  <si>
    <t>ACL-206</t>
  </si>
  <si>
    <t>ActiveJet zestaw czyszczący ACL-206</t>
  </si>
  <si>
    <t>COREI74790S</t>
  </si>
  <si>
    <t>Intel Core i7-4790s 3,2GHz LGA1150</t>
  </si>
  <si>
    <t>Procesory</t>
  </si>
  <si>
    <t>PENTIUMG3250</t>
  </si>
  <si>
    <t>Pentium G3250 3,2GHz LGA 1150</t>
  </si>
  <si>
    <t>COREI54570</t>
  </si>
  <si>
    <t>Intel Core i5-4570 3,2GHz LGA 1150</t>
  </si>
  <si>
    <t>COREI73770</t>
  </si>
  <si>
    <t>Intel Core i7-3770 3,4GHz LGA1155</t>
  </si>
  <si>
    <t>775CELD336</t>
  </si>
  <si>
    <t>Procesor 775 Celeron D 336 2,8 GHz</t>
  </si>
  <si>
    <t>COREI74790</t>
  </si>
  <si>
    <t>Intel Core i7-4790 3,6GHz LGA1150</t>
  </si>
  <si>
    <t>775CELD331</t>
  </si>
  <si>
    <t>Procesor 775 Celeron D 331 2,66 GHz</t>
  </si>
  <si>
    <t>PENTIUMG6950</t>
  </si>
  <si>
    <t>Pentium G6950 2,8GHz LGA 1156</t>
  </si>
  <si>
    <t>E4400</t>
  </si>
  <si>
    <t>Core2Duo E4400 2.0GHz</t>
  </si>
  <si>
    <t>COREI33220</t>
  </si>
  <si>
    <t>Intel Core i3-3220 3,3GHz LGA 1155</t>
  </si>
  <si>
    <t>COREI33240</t>
  </si>
  <si>
    <t>Intel Core i3-3240 3,4GHz LGA 1155</t>
  </si>
  <si>
    <t>COREI32100</t>
  </si>
  <si>
    <t>Intel Core i3-2100 3,1GHz LGA 1155</t>
  </si>
  <si>
    <t>E7500</t>
  </si>
  <si>
    <t>Intel Core2Duo E7500 2,93GHz LGA 775</t>
  </si>
  <si>
    <t>SL7Z8</t>
  </si>
  <si>
    <t>Pentium 4 SL7Z8 3,2GHz LGA 775</t>
  </si>
  <si>
    <t>775PDC002</t>
  </si>
  <si>
    <t>Pentium DC E2140 1,6 GHz</t>
  </si>
  <si>
    <t>775PD930</t>
  </si>
  <si>
    <t>Procesor775 Pentium D 930 3,0 GHz</t>
  </si>
  <si>
    <t>775C2D4300</t>
  </si>
  <si>
    <t>Core 2 Duo E4300 1,8 GHz</t>
  </si>
  <si>
    <t>754AMD001</t>
  </si>
  <si>
    <t>Procesor 754 AMD 3100 1,8 GHz</t>
  </si>
  <si>
    <t>E2180</t>
  </si>
  <si>
    <t>Pentium DC E2180 2.0GHz</t>
  </si>
  <si>
    <t>I7-2600K</t>
  </si>
  <si>
    <t>Intel Core i7-2600K 3,4GHz LGA 1155</t>
  </si>
  <si>
    <t>COREI54590</t>
  </si>
  <si>
    <t>Intel Core i5-4590 3,3GHz LGA 1150</t>
  </si>
  <si>
    <t>E6550</t>
  </si>
  <si>
    <t>Intel Core2Duo E6550 2,33GHz LGA 775</t>
  </si>
  <si>
    <t>E2220</t>
  </si>
  <si>
    <t>Pentium DC E2220 2.4GHz</t>
  </si>
  <si>
    <t>775CELD346</t>
  </si>
  <si>
    <t>Procesor 775 Celeron D 346 3,06GHz</t>
  </si>
  <si>
    <t>COREI3550</t>
  </si>
  <si>
    <t>Intel Core i3-550 3,2GHz LGA 1156</t>
  </si>
  <si>
    <t>LENOVOIS7XMM_I53GEN</t>
  </si>
  <si>
    <t>Lenovo IS7XM LGA1155 + Core i5-3470</t>
  </si>
  <si>
    <t>Płyty Główne z procesorem</t>
  </si>
  <si>
    <t>FS_D3162-B12 GS1</t>
  </si>
  <si>
    <t>Płyta Główna Fujitsu D3162-B12 GS1 LGA1155 (3GEN)</t>
  </si>
  <si>
    <t>Płyty Główne</t>
  </si>
  <si>
    <t>PŁYTAACERQ67H2-AM</t>
  </si>
  <si>
    <t>ACER Q67H2-AM Socket 1155</t>
  </si>
  <si>
    <t>FS_D3162-B12 GS1+I5</t>
  </si>
  <si>
    <t>Płyta Główna Fujitsu D3162-B12 GS1 + I5 3470</t>
  </si>
  <si>
    <t>LS-36</t>
  </si>
  <si>
    <t>Foxconn ls-36 dell optiplex 755</t>
  </si>
  <si>
    <t>PŁYTALENOVOIS6XMM91</t>
  </si>
  <si>
    <t>Płyta Główna Lenovo IS6XM  s.1155</t>
  </si>
  <si>
    <t>ASUSP5LD22X18</t>
  </si>
  <si>
    <t>ASUS P5LD2 Core2Duo 2x 1,8GHz PCI-E</t>
  </si>
  <si>
    <t>ASUSP5BVM22</t>
  </si>
  <si>
    <t xml:space="preserve">ASUS P5B-VM Core2Duo 2x2,2GHz </t>
  </si>
  <si>
    <t>ACERMG43M002</t>
  </si>
  <si>
    <t>ACER MG43M DC 3,0 GHz</t>
  </si>
  <si>
    <t>ASUSP5KPLE+C2DE7500</t>
  </si>
  <si>
    <t>ASUS P5KPL-AM EPU + Intel C2D E7500 2.93Ghz</t>
  </si>
  <si>
    <t>INDQ57TMI5M650</t>
  </si>
  <si>
    <t>Intel Desktop Board DQ57TM + i5-M650 3,2GHZ</t>
  </si>
  <si>
    <t>ACER915GLP4306GHZ</t>
  </si>
  <si>
    <t>ACER ECS 915GL-M5A + Pentium 4 3.06 Ghz</t>
  </si>
  <si>
    <t>GIGABGA81915PLP630</t>
  </si>
  <si>
    <t>Gigabyte GA-81915PL + P4 3,0GHz s. 775</t>
  </si>
  <si>
    <t>ASP43TWINS1600Q82002</t>
  </si>
  <si>
    <t>Asrock P43Twins 1600 + C2Q 8200 2,33GHz</t>
  </si>
  <si>
    <t>CN-0DR845+E2100</t>
  </si>
  <si>
    <t>Dell 755 CN-0DR845 desktop + Intel Dual Core E2100</t>
  </si>
  <si>
    <t>CN-0HN7XN+E7500</t>
  </si>
  <si>
    <t>Dell 380 CN-0HN7XN Tower + Intel C2D E7500</t>
  </si>
  <si>
    <t>E93839_GA0402+E8400</t>
  </si>
  <si>
    <t>Dell 780 E93839 GA0402 Tower + Intel C2D E8400</t>
  </si>
  <si>
    <t>D2912-A12+I5-650</t>
  </si>
  <si>
    <t>Fujitsu D2912-A12+ Intel Core i5-650</t>
  </si>
  <si>
    <t>U8668-D+CELERON2.6</t>
  </si>
  <si>
    <t>U8668-D+ Intel Celeron 2,6ghz s.478</t>
  </si>
  <si>
    <t>ASUSP5LD22X18_NS</t>
  </si>
  <si>
    <t>ASUS P5LD2 Core2Duo 2x 1,8GHz PCI-E brak dźwięku</t>
  </si>
  <si>
    <t>FRU71Y5975</t>
  </si>
  <si>
    <t>Lenovo M90p FRU71Y5975</t>
  </si>
  <si>
    <t>VALUE_H61</t>
  </si>
  <si>
    <t>ValueTech H61 s.1155</t>
  </si>
  <si>
    <t>0R230R</t>
  </si>
  <si>
    <t>Płyta Główna Dell 0r230r Optiplex 760 s. 775</t>
  </si>
  <si>
    <t>GA-H55M+I3-530</t>
  </si>
  <si>
    <t>Gigabyte GA-H55M-S2H S. 1156 + i3-530</t>
  </si>
  <si>
    <t>D1784-A22</t>
  </si>
  <si>
    <t xml:space="preserve">Płyta Fujitsu d1784-a22 gs 2 </t>
  </si>
  <si>
    <t>AS775I65GVDZWIEK</t>
  </si>
  <si>
    <t>Płyta główna ASRock 775i65GV s. 775</t>
  </si>
  <si>
    <t>Q77H2-AM</t>
  </si>
  <si>
    <t>ACER Q77H2-AM LGA1155</t>
  </si>
  <si>
    <t>P8Z68_DELUXE</t>
  </si>
  <si>
    <t>Asus P8Z68 DELUXE 1155</t>
  </si>
  <si>
    <t>PŁYTADELL06D7TR_990</t>
  </si>
  <si>
    <t>Płyta Główna Dell 06D7TR Dell 990 s.1155</t>
  </si>
  <si>
    <t>D1531-C23GS3</t>
  </si>
  <si>
    <t>Płyta D1531-C23 GS 3</t>
  </si>
  <si>
    <t>PŁYTAIPMSV-QS</t>
  </si>
  <si>
    <t>Płyta główna Pegatron IPMSB-QS Socket 1155</t>
  </si>
  <si>
    <t>LENOVOIS7XMM</t>
  </si>
  <si>
    <t>Lenovo IS7XM LGA1155</t>
  </si>
  <si>
    <t>CAD02</t>
  </si>
  <si>
    <t>Zasilacz samochodowy Dell 90W</t>
  </si>
  <si>
    <t>Zasilacze do laptopów</t>
  </si>
  <si>
    <t>LENOVO135W45N0052</t>
  </si>
  <si>
    <t>Zasilacz Lenovo 45N0052 135W</t>
  </si>
  <si>
    <t>ZASILACZ DELL XPS 45</t>
  </si>
  <si>
    <t>Zasilacz Dell XPS USB-C 45W LA45NM150</t>
  </si>
  <si>
    <t>SA60-24</t>
  </si>
  <si>
    <t>Zasilacz SINO-AMERICAN - SA60-24</t>
  </si>
  <si>
    <t>ADP-50FH</t>
  </si>
  <si>
    <t>Zasilacz DELL - ADP-50FH</t>
  </si>
  <si>
    <t>JTA0202Y</t>
  </si>
  <si>
    <t>Zasilacz Jentec Technology -  JTA0202Y</t>
  </si>
  <si>
    <t>CA01007-0850</t>
  </si>
  <si>
    <t>Zasilacz FUJITSU - CA01007-0850</t>
  </si>
  <si>
    <t>HP200WHSTNN-CA24</t>
  </si>
  <si>
    <t>Zasilacz HP 200W HSTNN-CA24</t>
  </si>
  <si>
    <t>LENOVO170W</t>
  </si>
  <si>
    <t>Zasilacz Lenovo 45N0111 45N0112 170W</t>
  </si>
  <si>
    <t>HP135W</t>
  </si>
  <si>
    <t>Zasilacz HP 135W</t>
  </si>
  <si>
    <t>ADP-65DB</t>
  </si>
  <si>
    <t>Zasilacz LCD AC ADAPTER -  ADP-65DB</t>
  </si>
  <si>
    <t>C4395-61210</t>
  </si>
  <si>
    <t>Zasilacz HP - C4395-61210</t>
  </si>
  <si>
    <t>HP-0K065B13</t>
  </si>
  <si>
    <t>Zasilacz HP - HP-0K065B13 LF</t>
  </si>
  <si>
    <t>HP-0K065B13_</t>
  </si>
  <si>
    <t>Zasilacz HP - HP-0K065B13</t>
  </si>
  <si>
    <t>PPP003S</t>
  </si>
  <si>
    <t>Zasilacz COMPAQ - PPP003S</t>
  </si>
  <si>
    <t>ZASILACZIBM001</t>
  </si>
  <si>
    <t>Zasilacz  IBM Lenovo</t>
  </si>
  <si>
    <t>LENOVO65WOKR</t>
  </si>
  <si>
    <t>Zasilacz Lenovo 65W round tip</t>
  </si>
  <si>
    <t>HP120WPPP016H</t>
  </si>
  <si>
    <t>Zasilacz HP 120W PPP016H</t>
  </si>
  <si>
    <t>HP90WPPPO12H-S</t>
  </si>
  <si>
    <t>Zasilacz HP 90W PPPO12H-S</t>
  </si>
  <si>
    <t>HP150W</t>
  </si>
  <si>
    <t>Zasilacz HP 150W</t>
  </si>
  <si>
    <t>AA20031</t>
  </si>
  <si>
    <t>Zasilacz Dell 70W AA20031</t>
  </si>
  <si>
    <t>ZASILACZUNIWERSALNY</t>
  </si>
  <si>
    <t>Zasilacz Ładowarka Uniwersalna</t>
  </si>
  <si>
    <t>T090060-2C1</t>
  </si>
  <si>
    <t>Zasilacz TP-LINK T090060-2C1</t>
  </si>
  <si>
    <t>AT2014A-0901</t>
  </si>
  <si>
    <t>Zasilacz YOKOGAWA -  AT2014A-0901</t>
  </si>
  <si>
    <t>AD-4016 N</t>
  </si>
  <si>
    <t>Zasilacz NOKIA AD-4016 N</t>
  </si>
  <si>
    <t>MSP-23800IC</t>
  </si>
  <si>
    <t>Zasilacz SAGEMCOM - MSP-23800IC</t>
  </si>
  <si>
    <t>KSAFD1200150W1EU</t>
  </si>
  <si>
    <t>Zasilacz SAGEM - KSAFD1200150W1EU</t>
  </si>
  <si>
    <t>EAJ01V</t>
  </si>
  <si>
    <t>Zasilacz SHARP - EAJ01V</t>
  </si>
  <si>
    <t>SA06N12-U</t>
  </si>
  <si>
    <t>Zasilacz SA06N12-U</t>
  </si>
  <si>
    <t>EN60950</t>
  </si>
  <si>
    <t>Zasilacz HP - EN60950</t>
  </si>
  <si>
    <t>09500-43970</t>
  </si>
  <si>
    <t xml:space="preserve">Zasilacz HP - 09500-43970 </t>
  </si>
  <si>
    <t>UP01842010</t>
  </si>
  <si>
    <t>Zasilacz IOMEGA - UP01842010</t>
  </si>
  <si>
    <t>KA23D200075016B</t>
  </si>
  <si>
    <t>Zasilacz THRUSTMASTER - KA23D200075016B</t>
  </si>
  <si>
    <t>XSAFD1200150W1EU</t>
  </si>
  <si>
    <t>Zasilacz SAGEM - XSAFD1200150W1EU</t>
  </si>
  <si>
    <t>SP48-12100</t>
  </si>
  <si>
    <t>Zasilacz SP48-12100</t>
  </si>
  <si>
    <t>65VA-82VA</t>
  </si>
  <si>
    <t>Zasilacz CANON  65VA-82VA</t>
  </si>
  <si>
    <t>23286</t>
  </si>
  <si>
    <t>Zasilacz POWER SUPPLY - 23286 083-Z</t>
  </si>
  <si>
    <t>ADP-19FB</t>
  </si>
  <si>
    <t>Zasilacz CISCO SYSTEM - ADP-19FB</t>
  </si>
  <si>
    <t>48160090</t>
  </si>
  <si>
    <t>Zasilacz 48160090</t>
  </si>
  <si>
    <t>GSP-121SAVM1S</t>
  </si>
  <si>
    <t>Zasilacz GSP-121SAVM1S</t>
  </si>
  <si>
    <t>360107A</t>
  </si>
  <si>
    <t>Zasilacz IBM - PSCV 360107A</t>
  </si>
  <si>
    <t>0335C2065</t>
  </si>
  <si>
    <t>Zasilacz LI SHIN -  0335C2065</t>
  </si>
  <si>
    <t>HAS060243-B2</t>
  </si>
  <si>
    <t>Zasilacz WEIHAI POWER - HAS060243-B2</t>
  </si>
  <si>
    <t>XKD-23800IC120-481</t>
  </si>
  <si>
    <t>Zasilacz SAGEMCOM - XKD-23800IC120-481</t>
  </si>
  <si>
    <t>ACP-7F</t>
  </si>
  <si>
    <t>Zasilacz Nokia ACP-7F</t>
  </si>
  <si>
    <t>49160090-C5</t>
  </si>
  <si>
    <t>Zasilacz 49160090-C5</t>
  </si>
  <si>
    <t>CF-AA186</t>
  </si>
  <si>
    <t>Zasilacz MIXDORF - CF-AA186</t>
  </si>
  <si>
    <t>DPSN-186CB-1A</t>
  </si>
  <si>
    <t>Zasilacz MICROSOFT - DPSN-186CB-1A</t>
  </si>
  <si>
    <t>0950-4340</t>
  </si>
  <si>
    <t>Zasilacz HP - 0950-4340</t>
  </si>
  <si>
    <t>PA-1121-02HR</t>
  </si>
  <si>
    <t>Zasilacz HP - PA-1121-02HR 120W</t>
  </si>
  <si>
    <t>LSE0202C2090</t>
  </si>
  <si>
    <t>Zasilacz DELL - LSE0202C2090</t>
  </si>
  <si>
    <t>XK0-238001C12</t>
  </si>
  <si>
    <t>Zasilacz SAGEMCOM - XK0-238001C12</t>
  </si>
  <si>
    <t>LAD6019A134</t>
  </si>
  <si>
    <t>Zasilacz LINEARITY - LAD6019A134</t>
  </si>
  <si>
    <t>HP-0L083F13P</t>
  </si>
  <si>
    <t>Zasilacz SIEMENS - HP-0L083F13P</t>
  </si>
  <si>
    <t>UP06031180A</t>
  </si>
  <si>
    <t>Zasilacz PHILIPS - UP06031180A</t>
  </si>
  <si>
    <t>PSCV450106A</t>
  </si>
  <si>
    <t>Zasilacz LG - PSCV450106A</t>
  </si>
  <si>
    <t>K30227</t>
  </si>
  <si>
    <t>Zasilacz CANON - K30227</t>
  </si>
  <si>
    <t>48160090-C5</t>
  </si>
  <si>
    <t>Zasilacz 48160090-C5</t>
  </si>
  <si>
    <t>ZVC65N-18.5-P10</t>
  </si>
  <si>
    <t>Zasilacz DELL - ZVC65N-18.5-P10</t>
  </si>
  <si>
    <t>ZVC70NSZ0AE37</t>
  </si>
  <si>
    <t>Zasilacz DELL - ZVC70NSZ0AE37</t>
  </si>
  <si>
    <t>AP04214-UV</t>
  </si>
  <si>
    <t>Zasilacz SAMSUNG - AP04214-UV</t>
  </si>
  <si>
    <t>PN3014</t>
  </si>
  <si>
    <t>Zasilacz SAMSUNG - PN3014</t>
  </si>
  <si>
    <t>PA-1650-02C</t>
  </si>
  <si>
    <t>Zasilacz HP - PA-1650-02C</t>
  </si>
  <si>
    <t>AD-3014STNGU</t>
  </si>
  <si>
    <t>Zasilacz SAMSUNG - AD-3014STNGU</t>
  </si>
  <si>
    <t>HP135WHSTNN-LA01-E</t>
  </si>
  <si>
    <t>Zasilacz HP 135W HSTNN-LA01-E</t>
  </si>
  <si>
    <t>LENOVO45WUSB-C</t>
  </si>
  <si>
    <t>Zasilacz Lenovo 45W USB-C ADLX45YLC3A</t>
  </si>
  <si>
    <t>KABELZASKOMP</t>
  </si>
  <si>
    <t>KABEL ZASILAJĄCY DO MONITORA KOMPUTERA</t>
  </si>
  <si>
    <t>Kable</t>
  </si>
  <si>
    <t>KABEL AUDIO</t>
  </si>
  <si>
    <t>Kabel Audio Jack-Jack 3,5mm AUX</t>
  </si>
  <si>
    <t>ETUITABLET</t>
  </si>
  <si>
    <t xml:space="preserve">Etui na tablet 9" Nexus 9 </t>
  </si>
  <si>
    <t>Etui i futerały</t>
  </si>
  <si>
    <t>MSI3XFIREWIRE</t>
  </si>
  <si>
    <t>Śledź 3x FireWire MSI</t>
  </si>
  <si>
    <t>FOLIAINCOGNITO</t>
  </si>
  <si>
    <t>Folia Incognito Nexus 9</t>
  </si>
  <si>
    <t>OBUDOWA_M92PSFF</t>
  </si>
  <si>
    <t>Obudowa Lenovo M92p SFF A</t>
  </si>
  <si>
    <t>TORBAPORTDESIGNB</t>
  </si>
  <si>
    <t>Torba na laptop Port Design Kl.B</t>
  </si>
  <si>
    <t>Akcesoria</t>
  </si>
  <si>
    <t>KABELSVIDEO</t>
  </si>
  <si>
    <t>Kabel S-VIDEO</t>
  </si>
  <si>
    <t>KABELCHINCH</t>
  </si>
  <si>
    <t>Kabel Cinch Cinch RCA</t>
  </si>
  <si>
    <t>DVDROMSATA</t>
  </si>
  <si>
    <t>DVD-ROM SATA</t>
  </si>
  <si>
    <t>Napędy Optyczne</t>
  </si>
  <si>
    <t>KABELVGA</t>
  </si>
  <si>
    <t>Kabel VGA 15PIN</t>
  </si>
  <si>
    <t>TORBAPORTDESIGN</t>
  </si>
  <si>
    <t>Torba na laptop Port Design</t>
  </si>
  <si>
    <t>TORBALAPTOPLENOVO</t>
  </si>
  <si>
    <t>Torba na laptop Lenovo A</t>
  </si>
  <si>
    <t>TORBATARGUS</t>
  </si>
  <si>
    <t>Torba na laptop Targus 15" A</t>
  </si>
  <si>
    <t>DVDROMSATA12,7</t>
  </si>
  <si>
    <t>DVD-ROM SATA 12,7 mm</t>
  </si>
  <si>
    <t>TORBALAPTOPDELL</t>
  </si>
  <si>
    <t>Torba na laptop Dell 15" A</t>
  </si>
  <si>
    <t>ACBEL_54Y8897</t>
  </si>
  <si>
    <t>Zasilacz AcBel 54Y8897 240w 80+ bronze</t>
  </si>
  <si>
    <t>Zasilacze</t>
  </si>
  <si>
    <t>OB_CHIEFTEC</t>
  </si>
  <si>
    <t>Obudowa Chieftec</t>
  </si>
  <si>
    <t>OB_CHIEFTEC 2</t>
  </si>
  <si>
    <t>Obudowa Chieftec 2</t>
  </si>
  <si>
    <t>TORBADELL_A+</t>
  </si>
  <si>
    <t>Torba na laptop Dell 15" A+</t>
  </si>
  <si>
    <t>TORBADELL1314_A</t>
  </si>
  <si>
    <t>Torba na laptop Dell 13"-14" A</t>
  </si>
  <si>
    <t>ZASILACZ420W</t>
  </si>
  <si>
    <t>Zasilacz ATX 420W</t>
  </si>
  <si>
    <t>KAMERAINT1080P</t>
  </si>
  <si>
    <t>Kamera internetowa 1080p USB</t>
  </si>
  <si>
    <t>ZAS_FSP400-62FPB</t>
  </si>
  <si>
    <t>Zasilacz FSP400-62FPB 400W ATX</t>
  </si>
  <si>
    <t>TORBADELL_B</t>
  </si>
  <si>
    <t>Torba na laptop Dell 15" B</t>
  </si>
  <si>
    <t>X6620G_ZAS_WIN</t>
  </si>
  <si>
    <t>Obudowa Acer X6620G z zasilaczem Windows 7</t>
  </si>
  <si>
    <t>MITSU</t>
  </si>
  <si>
    <t>Bateria Zamiennik do Dell E7240</t>
  </si>
  <si>
    <t>Baterie</t>
  </si>
  <si>
    <t>TORBALAPTOPLENOVOB</t>
  </si>
  <si>
    <t>Torba na laptop Lenovo B</t>
  </si>
  <si>
    <t>AK-AD-12</t>
  </si>
  <si>
    <t>Adapter Akyga AK-AD-12 DVI-I/M - VGA/F</t>
  </si>
  <si>
    <t>DVDRWATABIALE</t>
  </si>
  <si>
    <t>DVD-RW ATA White</t>
  </si>
  <si>
    <t>STDOKLEN40A1</t>
  </si>
  <si>
    <t>Stacja dokująca Lenovo TYPE 40A1 T470 X240 X250</t>
  </si>
  <si>
    <t>TORBA15</t>
  </si>
  <si>
    <t>Torba na laptop 15" A</t>
  </si>
  <si>
    <t>ZASILACZ300W</t>
  </si>
  <si>
    <t>Zasilacz ATX 300W</t>
  </si>
  <si>
    <t>40A4</t>
  </si>
  <si>
    <t>Stacja dokująca Lenovo 40A4</t>
  </si>
  <si>
    <t>DELTADPS225DB</t>
  </si>
  <si>
    <t>Zasilacz  DELTA-DPS-225DB</t>
  </si>
  <si>
    <t>ETUIIPAD</t>
  </si>
  <si>
    <t>Dausen Etui iPad protective nowe Czerwone</t>
  </si>
  <si>
    <t>TORBADELL1314_B</t>
  </si>
  <si>
    <t>Torba na laptop Dell 13"-14" B</t>
  </si>
  <si>
    <t>WEBCAM-X10</t>
  </si>
  <si>
    <t>Kamera internetowa DUXO WEBCAM-X10 480P USB+JACK</t>
  </si>
  <si>
    <t>TORBATARGUS_C</t>
  </si>
  <si>
    <t>Torba na laptop Targus 15" C</t>
  </si>
  <si>
    <t>ZASILACZSCENIC</t>
  </si>
  <si>
    <t>Zasilacz Scenic</t>
  </si>
  <si>
    <t>ROTOS300CC-3</t>
  </si>
  <si>
    <t>Niszczarka ROTO Cross Cut S300 CC-3 3,8x28[mm]</t>
  </si>
  <si>
    <t>Niszczarki</t>
  </si>
  <si>
    <t>TORBALAPTOPHP</t>
  </si>
  <si>
    <t>Torba na laptop HP 15" A</t>
  </si>
  <si>
    <t>TORBADELL_C</t>
  </si>
  <si>
    <t>Torba na laptop Dell 15" C</t>
  </si>
  <si>
    <t>TORBATARGUS_B</t>
  </si>
  <si>
    <t>Torba na laptop Targus 15" B</t>
  </si>
  <si>
    <t>40A2</t>
  </si>
  <si>
    <t>Stacja dokująca Lenovo 40A2</t>
  </si>
  <si>
    <t>FSDPS300AB44A</t>
  </si>
  <si>
    <t>Zasilacz Fujitsu Siemens DPS-300AB-44A</t>
  </si>
  <si>
    <t>NKA-0636</t>
  </si>
  <si>
    <t>Adapter HDMI Natec Extreme Media HDMI-A -&gt; VGA</t>
  </si>
  <si>
    <t>DVDRWATACZARNE</t>
  </si>
  <si>
    <t>DVD-RW ATA Black</t>
  </si>
  <si>
    <t>TONERLEXMAMX410</t>
  </si>
  <si>
    <t>Toner Lexmark MX410</t>
  </si>
  <si>
    <t>Tonery</t>
  </si>
  <si>
    <t>ETUIIPAD34</t>
  </si>
  <si>
    <t>Etui na iPad</t>
  </si>
  <si>
    <t>ROTOS300SC-1</t>
  </si>
  <si>
    <t>Niszczarka ROTO Strip Cut S300 SC-1 3,8[mm]</t>
  </si>
  <si>
    <t>TORBALAPTOPHPKLB</t>
  </si>
  <si>
    <t>Torba na laptop HP 15" B</t>
  </si>
  <si>
    <t>TORBATARGUS1314_A</t>
  </si>
  <si>
    <t>Torba na laptop Targus 13"-14" A</t>
  </si>
  <si>
    <t>AC275AM-00</t>
  </si>
  <si>
    <t>Zasilacz Dell T1650 9010 7010 AC275AM-00</t>
  </si>
  <si>
    <t>ZASILACZIBMM50</t>
  </si>
  <si>
    <t>Zasilacz IBM M50</t>
  </si>
  <si>
    <t>OBUDOWATAROX</t>
  </si>
  <si>
    <t>Obudowa TAROX ATX</t>
  </si>
  <si>
    <t xml:space="preserve">DVDROMATA </t>
  </si>
  <si>
    <t xml:space="preserve">DVD-ROM ATA </t>
  </si>
  <si>
    <t>KIESZENE5420E5520</t>
  </si>
  <si>
    <t>Kieszeń dysku Dell E5420 E5520</t>
  </si>
  <si>
    <t>Części serwisowe</t>
  </si>
  <si>
    <t>STDOKHPHSTN-I11X</t>
  </si>
  <si>
    <t>Stacja dokująca HP HSTN-I11X</t>
  </si>
  <si>
    <t>TORBAFUJITSU_B</t>
  </si>
  <si>
    <t>Torba na laptop Fujitsu 15" B</t>
  </si>
  <si>
    <t>TORBATOSHIBA</t>
  </si>
  <si>
    <t>Torba na laptop Toshiba 15" A</t>
  </si>
  <si>
    <t>TORBADICOTA1314A</t>
  </si>
  <si>
    <t>Torba na laptop Dicota 13"-14" A</t>
  </si>
  <si>
    <t>H240AS-00</t>
  </si>
  <si>
    <t xml:space="preserve">Zasilacz Dell SFF H240AS-00 790/990/7010/9010 </t>
  </si>
  <si>
    <t>CPB09-045B</t>
  </si>
  <si>
    <t>Zasilacz Fujitsu CPB09-045B</t>
  </si>
  <si>
    <t>DELLNPS180BB</t>
  </si>
  <si>
    <t>Zasilacz DELL NPS-180BB</t>
  </si>
  <si>
    <t>DELLHPP2507F3P</t>
  </si>
  <si>
    <t>Zasilacz DELL HP-P2507F3P</t>
  </si>
  <si>
    <t>LITEONPS51812HB2</t>
  </si>
  <si>
    <t>Zasilacz LITE ON PS-5181-2HB2</t>
  </si>
  <si>
    <t>PS-5161-6F</t>
  </si>
  <si>
    <t>Zasilacz LITE ON PS-5161-GF</t>
  </si>
  <si>
    <t>AD-0001-BK</t>
  </si>
  <si>
    <t>Adapter Lanberg AD-0001-BK Displayport 1.1 -&gt; VGA</t>
  </si>
  <si>
    <t>KRX0016</t>
  </si>
  <si>
    <t>Obudowa PC - Astro ARGB</t>
  </si>
  <si>
    <t>PENTINO+DVD_A</t>
  </si>
  <si>
    <t>Obudowa Hyundai Pentino H-series + DVD A</t>
  </si>
  <si>
    <t>PENTINO+DVD_B</t>
  </si>
  <si>
    <t>Obudowa Hyundai Pentino H-series + DVD B</t>
  </si>
  <si>
    <t>ACERPOWERSERIES</t>
  </si>
  <si>
    <t xml:space="preserve">Obudowa Acer Power Series </t>
  </si>
  <si>
    <t>ETUITABLET7"</t>
  </si>
  <si>
    <t>Etui na tablet 7"</t>
  </si>
  <si>
    <t>ETUITABLET9"</t>
  </si>
  <si>
    <t>Etui na tablet 9,7"</t>
  </si>
  <si>
    <t>PANELLCD001</t>
  </si>
  <si>
    <t>Panel LCD MODECOM czarny 5,25"</t>
  </si>
  <si>
    <t>TORBALAPTOPIBM</t>
  </si>
  <si>
    <t>Torba na laptop IBM</t>
  </si>
  <si>
    <t>TORBALAPTOPLENOVO_A+</t>
  </si>
  <si>
    <t>Torba na laptop Lenovo A+</t>
  </si>
  <si>
    <t>TORBALAPTOPLENOVO_C</t>
  </si>
  <si>
    <t>Torba na laptop Lenovo C</t>
  </si>
  <si>
    <t>TORBALENOVO_A13-14</t>
  </si>
  <si>
    <t>Torba na laptop Lenovo 13"-14" A</t>
  </si>
  <si>
    <t>TORBAPEDER</t>
  </si>
  <si>
    <t>Torba na laptop Peder 15" A</t>
  </si>
  <si>
    <t>TORBAPEDER_C</t>
  </si>
  <si>
    <t>Torba na laptop Peder 15" C</t>
  </si>
  <si>
    <t>TORBATARGUS1314_B</t>
  </si>
  <si>
    <t>Torba na laptop Targus 13"-14" B</t>
  </si>
  <si>
    <t>TORBAFUJITSU</t>
  </si>
  <si>
    <t>Torba na laptop Fujitsu 15" A</t>
  </si>
  <si>
    <t>TORBAFUJITSU1314A</t>
  </si>
  <si>
    <t>Torba na laptop Fujitsu 13"-14" A</t>
  </si>
  <si>
    <t>TORBADICOTA</t>
  </si>
  <si>
    <t>Torba na laptop Dicota 15" A</t>
  </si>
  <si>
    <t>TORBADICOTA_C</t>
  </si>
  <si>
    <t>Torba na laptop Dicota 15" C</t>
  </si>
  <si>
    <t>TORBADICOTA1314B</t>
  </si>
  <si>
    <t>Torba na laptop Dicota 13"-14" B</t>
  </si>
  <si>
    <t>TORBAPORTDESIGNS</t>
  </si>
  <si>
    <t>Torba na laptop PortDesigns 15" A</t>
  </si>
  <si>
    <t>TORBAPORTDESIGNS_B</t>
  </si>
  <si>
    <t>Torba na laptop PortDesigns 15" B</t>
  </si>
  <si>
    <t>TORBA15_C</t>
  </si>
  <si>
    <t>Torba na laptop 15" C</t>
  </si>
  <si>
    <t>TORBA1314A</t>
  </si>
  <si>
    <t>Torba na laptop 13"-14" A</t>
  </si>
  <si>
    <t>TORBA12A</t>
  </si>
  <si>
    <t>Torba na laptop 12" A</t>
  </si>
  <si>
    <t>NTO-0769</t>
  </si>
  <si>
    <t>Torba do notebooka NATEC DOBERMAN Black 17,3"</t>
  </si>
  <si>
    <t>DPS-450DB C</t>
  </si>
  <si>
    <t>Zasilacz  DELL DPS-450DB C</t>
  </si>
  <si>
    <t>DELL_PS-5161-7DS</t>
  </si>
  <si>
    <t>Zasilacz Dell PS-5161-7DS</t>
  </si>
  <si>
    <t>FSP300-60THA</t>
  </si>
  <si>
    <t>Zasilacz FSP Group FSP300-60THA</t>
  </si>
  <si>
    <t>ZASILACZ480W</t>
  </si>
  <si>
    <t>Zasilacz ATX 480W</t>
  </si>
  <si>
    <t>PS-4321-1HB</t>
  </si>
  <si>
    <t>Zasilacz HP PS-4321-1HB 320W 6005 6200 8000 MT</t>
  </si>
  <si>
    <t>PC9019</t>
  </si>
  <si>
    <t>Zasilacz ACBEL PC9019 45J9447 240W M90p SFF</t>
  </si>
  <si>
    <t>DPS-320RB</t>
  </si>
  <si>
    <t>Zasilacz HP DPS-320RB B 702305-002 320W</t>
  </si>
  <si>
    <t>TDPS-825AB</t>
  </si>
  <si>
    <t>Zasilacz DELTA TDPS-825AB B 405351-003 800W XW8400</t>
  </si>
  <si>
    <t>D635EF-00</t>
  </si>
  <si>
    <t>ZASILACZ Dell D635EF-00 635W T3600 T5600</t>
  </si>
  <si>
    <t>L375P-00</t>
  </si>
  <si>
    <t>Zasilacz Dell L375P-00 WM283 375W T3400 380 390</t>
  </si>
  <si>
    <t>AC255AD-00</t>
  </si>
  <si>
    <t xml:space="preserve">Zasilacz Dell AC255AD-00 255W 580 760 780 960 980 </t>
  </si>
  <si>
    <t>PCB020</t>
  </si>
  <si>
    <t>ZASILACZ ACBEL PCB020 240W M92p</t>
  </si>
  <si>
    <t>PS-4241-01</t>
  </si>
  <si>
    <t>Zasilacz LITEON PS-4241-01 240W M92p M73 M82</t>
  </si>
  <si>
    <t>H275AM-00</t>
  </si>
  <si>
    <t>ZASILACZ Dell H275AM-00 275W MT 3010 7010 9010</t>
  </si>
  <si>
    <t>DELL_F200EU-00</t>
  </si>
  <si>
    <t>Zasilacz Dell F200EU-00 USFF 790 990 7010</t>
  </si>
  <si>
    <t>BEQUIETDARKPOWER</t>
  </si>
  <si>
    <t>BeQuiet DARK Power PRO 80 plus GOLD 650W</t>
  </si>
  <si>
    <t>F255E-00</t>
  </si>
  <si>
    <t>Zasilacz Dell F255E-00 255W 360/760/780 MT</t>
  </si>
  <si>
    <t>AK-B1-500</t>
  </si>
  <si>
    <t>AKYGA ZASILACZ ATX 500W P4 FAN12CM PCI-E AK-B1-500</t>
  </si>
  <si>
    <t>DPS-250AB-22D</t>
  </si>
  <si>
    <t>Zasilacz Delta DPS-250AB-22 D 250W</t>
  </si>
  <si>
    <t>PS-5022-1F</t>
  </si>
  <si>
    <t>Zasilacz LITEON PS-5022-1F</t>
  </si>
  <si>
    <t>AA22380</t>
  </si>
  <si>
    <t>Zasilacz Astec AA22380 200W Fujitsu Scenic D N300</t>
  </si>
  <si>
    <t>ZASPRECI530650</t>
  </si>
  <si>
    <t>Zasilacz Dell Precision 530 650 Tower NPS-460BB</t>
  </si>
  <si>
    <t>ZASILACZ200W</t>
  </si>
  <si>
    <t>Zasilacz ATX 200W</t>
  </si>
  <si>
    <t>ZASILACZ400W</t>
  </si>
  <si>
    <t>Zasilacz ATX 400W</t>
  </si>
  <si>
    <t>ZASILACZ250W</t>
  </si>
  <si>
    <t>Zasilacz ATX 250W</t>
  </si>
  <si>
    <t>KBALAEADA0008</t>
  </si>
  <si>
    <t>LANBERG ADAPTER DISPLAYPORT(M)-&gt;HDMI(F) 10CM</t>
  </si>
  <si>
    <t>DP-ATX-MATREXX55-MES</t>
  </si>
  <si>
    <t>Obudowa ATX Deepcool MATREXX 55 MESH</t>
  </si>
  <si>
    <t>FSP5905ZASILACZ</t>
  </si>
  <si>
    <t>Obudowa Esprimo P5905 + zasilacz, 2x USB, AUDIO</t>
  </si>
  <si>
    <t>ROTOS300SC58UZ</t>
  </si>
  <si>
    <t>Niszczarka ROTO Strip Cut S300 SC 5,8[mm] Kl.B</t>
  </si>
  <si>
    <t>Nazwa waluty</t>
  </si>
  <si>
    <t>Kod waluty</t>
  </si>
  <si>
    <t>Kurs średni</t>
  </si>
  <si>
    <t>bat (Tajlandia)</t>
  </si>
  <si>
    <t>1 THB</t>
  </si>
  <si>
    <t>dolar amerykański</t>
  </si>
  <si>
    <t>1 USD</t>
  </si>
  <si>
    <t>dolar australijski</t>
  </si>
  <si>
    <t>1 AUD</t>
  </si>
  <si>
    <t>dolar Hongkongu</t>
  </si>
  <si>
    <t>1 HKD</t>
  </si>
  <si>
    <t>dolar kanadyjski</t>
  </si>
  <si>
    <t>1 CAD</t>
  </si>
  <si>
    <t>dolar nowozelandzki</t>
  </si>
  <si>
    <t>1 NZD</t>
  </si>
  <si>
    <t>dolar singapurski</t>
  </si>
  <si>
    <t>1 SGD</t>
  </si>
  <si>
    <t>euro</t>
  </si>
  <si>
    <t>1 EUR</t>
  </si>
  <si>
    <t>forint (Węgry)</t>
  </si>
  <si>
    <t>100 HUF</t>
  </si>
  <si>
    <t>frank szwajcarski</t>
  </si>
  <si>
    <t>1 CHF</t>
  </si>
  <si>
    <t>funt szterling</t>
  </si>
  <si>
    <t>1 GBP</t>
  </si>
  <si>
    <t>hrywna (Ukraina)</t>
  </si>
  <si>
    <t>1 UAH</t>
  </si>
  <si>
    <t>jen (Japonia)</t>
  </si>
  <si>
    <t>100 JPY</t>
  </si>
  <si>
    <t>korona czeska</t>
  </si>
  <si>
    <t>1 CZK</t>
  </si>
  <si>
    <t>korona duńska</t>
  </si>
  <si>
    <t>1 DKK</t>
  </si>
  <si>
    <t>korona islandzka</t>
  </si>
  <si>
    <t>100 ISK</t>
  </si>
  <si>
    <t>korona norweska</t>
  </si>
  <si>
    <t>1 NOK</t>
  </si>
  <si>
    <t>korona szwedzka</t>
  </si>
  <si>
    <t>1 SEK</t>
  </si>
  <si>
    <t>kuna (Chorwacja)</t>
  </si>
  <si>
    <t>1 HRK</t>
  </si>
  <si>
    <t>lej rumuński</t>
  </si>
  <si>
    <t>1 RON</t>
  </si>
  <si>
    <t>lew (Bułgaria)</t>
  </si>
  <si>
    <t>1 BGN</t>
  </si>
  <si>
    <t>lira turecka</t>
  </si>
  <si>
    <t>1 TRY</t>
  </si>
  <si>
    <t>nowy izraelski szekel</t>
  </si>
  <si>
    <t>1 ILS</t>
  </si>
  <si>
    <t>peso chilijskie</t>
  </si>
  <si>
    <t>100 CLP</t>
  </si>
  <si>
    <t>peso filipińskie</t>
  </si>
  <si>
    <t>1 PHP</t>
  </si>
  <si>
    <t>peso meksykańskie</t>
  </si>
  <si>
    <t>1 MXN</t>
  </si>
  <si>
    <t>rand (Republika Południowej Afryki)</t>
  </si>
  <si>
    <t>1 ZAR</t>
  </si>
  <si>
    <t>real (Brazylia)</t>
  </si>
  <si>
    <t>1 BRL</t>
  </si>
  <si>
    <t>ringgit (Malezja)</t>
  </si>
  <si>
    <t>1 MYR</t>
  </si>
  <si>
    <t>rubel rosyjski</t>
  </si>
  <si>
    <t>1 RUB</t>
  </si>
  <si>
    <t>rupia indonezyjska</t>
  </si>
  <si>
    <t>10000 IDR</t>
  </si>
  <si>
    <t>rupia indyjska</t>
  </si>
  <si>
    <t>100 INR</t>
  </si>
  <si>
    <t>won południowokoreański</t>
  </si>
  <si>
    <t>100 KRW</t>
  </si>
  <si>
    <t>yuan renminbi (Chiny)</t>
  </si>
  <si>
    <t>1 CNY</t>
  </si>
  <si>
    <t>SDR (MFW)</t>
  </si>
  <si>
    <t>1 XDR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</si>
</sst>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\ &quot;zł&quot;_-;\-* #,##0.00\ &quot;zł&quot;_-;_-* &quot;-&quot;??\ &quot;zł&quot;_-;_-@_-"/>
    <numFmt numFmtId="165" formatCode="_-[$€-2]\ * #,##0.00_-;\-[$€-2]\ * #,##0.00_-;_-[$€-2]\ * &quot;-&quot;??_-;_-@_-"/>
    <numFmt numFmtId="166" formatCode="_-[$€-2]\ * #,##0.0_-;\-[$€-2]\ * #,##0.0_-;_-[$€-2]\ * &quot;-&quot;??_-;_-@_-"/>
    <numFmt numFmtId="167" formatCode="_-[$€-2]\ * #,##0_-;\-[$€-2]\ * #,##0_-;_-[$€-2]\ * &quot;-&quot;??_-;_-@_-"/>
    <numFmt numFmtId="168" formatCode="_-* #,##0.00\ [$zł-415]_-;\-* #,##0.00\ [$zł-415]_-;_-* &quot;-&quot;??\ [$zł-415]_-;_-@_-"/>
    <numFmt numFmtId="169" formatCode="_-[$£-809]* #,##0.00_-;\-[$£-809]* #,##0.00_-;_-[$£-809]* &quot;-&quot;??_-;_-@_-"/>
    <numFmt numFmtId="170" formatCode="_-[$$-409]* #,##0.00_ ;_-[$$-409]* \-#,##0.00\ ;_-[$$-409]* &quot;-&quot;??_ ;_-@_ "/>
    <numFmt numFmtId="171" formatCode="_-* #,##0.0\ &quot;zł&quot;_-;\-* #,##0.0\ &quot;zł&quot;_-;_-* &quot;-&quot;??\ &quot;zł&quot;_-;_-@_-"/>
    <numFmt numFmtId="172" formatCode="_-* #,##0\ &quot;zł&quot;_-;\-* #,##0\ &quot;zł&quot;_-;_-* &quot;-&quot;??\ &quot;zł&quot;_-;_-@_-"/>
    <numFmt numFmtId="173" formatCode="_-* #,##0\ [$zł-415]_-;\-* #,##0\ [$zł-415]_-;_-* &quot;-&quot;??\ [$zł-415]_-;_-@_-"/>
    <numFmt numFmtId="174" formatCode="_-[$£-809]* #,##0.0_-;\-[$£-809]* #,##0.0_-;_-[$£-809]* &quot;-&quot;??_-;_-@_-"/>
    <numFmt numFmtId="175" formatCode="_-[$£-809]* #,##0_-;\-[$£-809]* #,##0_-;_-[$£-809]* &quot;-&quot;??_-;_-@_-"/>
    <numFmt numFmtId="176" formatCode="_-[$$-409]* #,##0_ ;_-[$$-409]* \-#,##0\ ;_-[$$-409]* &quot;-&quot;_ ;_-@_ "/>
    <numFmt numFmtId="177" formatCode="_-[$$-409]* #,##0.0_ ;_-[$$-409]* \-#,##0.0\ ;_-[$$-409]* &quot;-&quot;_ ;_-@_ "/>
    <numFmt numFmtId="178" formatCode="_-[$$-409]* #,##0.0_ ;_-[$$-409]* \-#,##0.0\ ;_-[$$-409]* &quot;-&quot;?_ ;_-@_ "/>
    <numFmt numFmtId="179" formatCode="_-[$$-409]* #,##0.00_ ;_-[$$-409]* \-#,##0.00\ ;_-[$$-409]* &quot;-&quot;?_ ;_-@_ "/>
    <numFmt numFmtId="180" formatCode="_-[$$-409]* #,##0.0_ ;_-[$$-409]* \-#,##0.0\ ;_-[$$-409]* &quot;-&quot;??_ ;_-@_ "/>
  </numFmts>
  <fonts count="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4" fontId="0" fillId="0" borderId="0" xfId="1" applyFont="1"/>
    <xf numFmtId="165" fontId="0" fillId="0" borderId="0" xfId="1" applyNumberFormat="1" applyFont="1"/>
    <xf numFmtId="167" fontId="0" fillId="0" borderId="0" xfId="1" applyNumberFormat="1" applyFon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1" applyNumberFormat="1" applyFont="1"/>
    <xf numFmtId="172" fontId="0" fillId="0" borderId="0" xfId="1" applyNumberFormat="1" applyFont="1"/>
    <xf numFmtId="173" fontId="0" fillId="0" borderId="0" xfId="0" applyNumberFormat="1"/>
    <xf numFmtId="174" fontId="0" fillId="0" borderId="0" xfId="0" applyNumberFormat="1"/>
    <xf numFmtId="175" fontId="0" fillId="0" borderId="0" xfId="0" applyNumberFormat="1"/>
    <xf numFmtId="174" fontId="0" fillId="0" borderId="0" xfId="1" applyNumberFormat="1" applyFont="1"/>
    <xf numFmtId="176" fontId="0" fillId="0" borderId="0" xfId="0" applyNumberFormat="1"/>
    <xf numFmtId="177" fontId="0" fillId="0" borderId="0" xfId="0" applyNumberFormat="1"/>
    <xf numFmtId="179" fontId="0" fillId="0" borderId="0" xfId="0" applyNumberFormat="1"/>
    <xf numFmtId="180" fontId="0" fillId="0" borderId="0" xfId="0" applyNumberFormat="1"/>
    <xf numFmtId="180" fontId="0" fillId="0" borderId="0" xfId="1" applyNumberFormat="1" applyFont="1"/>
    <xf numFmtId="178" fontId="0" fillId="0" borderId="0" xfId="1" applyNumberFormat="1" applyFont="1"/>
    <xf numFmtId="172" fontId="0" fillId="0" borderId="0" xfId="0" applyNumberFormat="1" applyFont="1"/>
    <xf numFmtId="0" fontId="0" fillId="2" borderId="0" xfId="0" applyNumberFormat="1" applyFill="1"/>
    <xf numFmtId="0" fontId="0" fillId="2" borderId="0" xfId="0" applyFill="1"/>
    <xf numFmtId="171" fontId="0" fillId="0" borderId="0" xfId="0" applyNumberFormat="1" applyFont="1"/>
    <xf numFmtId="0" fontId="0" fillId="0" borderId="0" xfId="0" applyFont="1"/>
    <xf numFmtId="165" fontId="0" fillId="0" borderId="0" xfId="0" applyNumberFormat="1" applyFont="1"/>
    <xf numFmtId="177" fontId="0" fillId="0" borderId="0" xfId="0" applyNumberFormat="1" applyFont="1"/>
    <xf numFmtId="174" fontId="0" fillId="0" borderId="0" xfId="0" applyNumberFormat="1" applyFont="1"/>
    <xf numFmtId="0" fontId="0" fillId="0" borderId="0" xfId="0" applyNumberFormat="1" applyFont="1"/>
    <xf numFmtId="164" fontId="0" fillId="0" borderId="0" xfId="0" applyNumberFormat="1" applyFont="1"/>
    <xf numFmtId="0" fontId="3" fillId="0" borderId="0" xfId="3" quotePrefix="1"/>
  </cellXfs>
  <cellStyles count="4">
    <cellStyle name="Excel Built-in Normal 2" xfId="2" xr:uid="{6F0B01EA-B2CF-41D3-B754-9C753B8B207C}"/>
    <cellStyle name="Hiperłącze" xfId="3" builtinId="8"/>
    <cellStyle name="Normalny" xfId="0" builtinId="0"/>
    <cellStyle name="Walutowy" xfId="1" builtinId="4"/>
  </cellStyles>
  <dxfs count="149">
    <dxf>
      <numFmt numFmtId="0" formatCode="General"/>
    </dxf>
    <dxf>
      <numFmt numFmtId="0" formatCode="General"/>
    </dxf>
    <dxf>
      <numFmt numFmtId="171" formatCode="_-* #,##0.0\ &quot;zł&quot;_-;\-* #,##0.0\ &quot;zł&quot;_-;_-* &quot;-&quot;??\ &quot;zł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71" formatCode="_-* #,##0.0\ &quot;zł&quot;_-;\-* #,##0.0\ &quot;zł&quot;_-;_-* &quot;-&quot;??\ &quot;zł&quot;_-;_-@_-"/>
    </dxf>
    <dxf>
      <numFmt numFmtId="174" formatCode="_-[$£-809]* #,##0.0_-;\-[$£-809]* #,##0.0_-;_-[$£-809]* &quot;-&quot;??_-;_-@_-"/>
    </dxf>
    <dxf>
      <numFmt numFmtId="174" formatCode="_-[$£-809]* #,##0.0_-;\-[$£-809]* #,##0.0_-;_-[$£-809]* &quot;-&quot;??_-;_-@_-"/>
    </dxf>
    <dxf>
      <numFmt numFmtId="180" formatCode="_-[$$-409]* #,##0.0_ ;_-[$$-409]* \-#,##0.0\ ;_-[$$-409]* &quot;-&quot;??_ ;_-@_ "/>
    </dxf>
    <dxf>
      <numFmt numFmtId="180" formatCode="_-[$$-409]* #,##0.0_ ;_-[$$-409]* \-#,##0.0\ ;_-[$$-409]* &quot;-&quot;??_ ;_-@_ "/>
    </dxf>
    <dxf>
      <numFmt numFmtId="166" formatCode="_-[$€-2]\ * #,##0.0_-;\-[$€-2]\ * #,##0.0_-;_-[$€-2]\ * &quot;-&quot;??_-;_-@_-"/>
    </dxf>
    <dxf>
      <numFmt numFmtId="166" formatCode="_-[$€-2]\ * #,##0.0_-;\-[$€-2]\ * #,##0.0_-;_-[$€-2]\ * &quot;-&quot;??_-;_-@_-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71" formatCode="_-* #,##0.0\ &quot;zł&quot;_-;\-* #,##0.0\ &quot;zł&quot;_-;_-* &quot;-&quot;??\ &quot;zł&quot;_-;_-@_-"/>
    </dxf>
    <dxf>
      <numFmt numFmtId="174" formatCode="_-[$£-809]* #,##0.0_-;\-[$£-809]* #,##0.0_-;_-[$£-809]* &quot;-&quot;??_-;_-@_-"/>
    </dxf>
    <dxf>
      <numFmt numFmtId="178" formatCode="_-[$$-409]* #,##0.0_ ;_-[$$-409]* \-#,##0.0\ ;_-[$$-409]* &quot;-&quot;?_ ;_-@_ "/>
    </dxf>
    <dxf>
      <numFmt numFmtId="166" formatCode="_-[$€-2]\ * #,##0.0_-;\-[$€-2]\ * #,##0.0_-;_-[$€-2]\ * &quot;-&quot;??_-;_-@_-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71" formatCode="_-* #,##0.0\ &quot;zł&quot;_-;\-* #,##0.0\ &quot;zł&quot;_-;_-* &quot;-&quot;??\ &quot;zł&quot;_-;_-@_-"/>
    </dxf>
    <dxf>
      <numFmt numFmtId="174" formatCode="_-[$£-809]* #,##0.0_-;\-[$£-809]* #,##0.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80" formatCode="_-[$$-409]* #,##0.0_ ;_-[$$-409]* \-#,##0.0\ ;_-[$$-409]* &quot;-&quot;??_ ;_-@_ "/>
    </dxf>
    <dxf>
      <numFmt numFmtId="166" formatCode="_-[$€-2]\ * #,##0.0_-;\-[$€-2]\ * #,##0.0_-;_-[$€-2]\ * &quot;-&quot;??_-;_-@_-"/>
    </dxf>
    <dxf>
      <numFmt numFmtId="0" formatCode="General"/>
    </dxf>
    <dxf>
      <numFmt numFmtId="0" formatCode="General"/>
    </dxf>
    <dxf>
      <numFmt numFmtId="0" formatCode="General"/>
    </dxf>
    <dxf>
      <numFmt numFmtId="172" formatCode="_-* #,##0\ &quot;zł&quot;_-;\-* #,##0\ &quot;zł&quot;_-;_-* &quot;-&quot;??\ &quot;zł&quot;_-;_-@_-"/>
    </dxf>
    <dxf>
      <numFmt numFmtId="174" formatCode="_-[$£-809]* #,##0.0_-;\-[$£-809]* #,##0.0_-;_-[$£-809]* &quot;-&quot;??_-;_-@_-"/>
    </dxf>
    <dxf>
      <numFmt numFmtId="180" formatCode="_-[$$-409]* #,##0.0_ ;_-[$$-409]* \-#,##0.0\ ;_-[$$-409]* &quot;-&quot;??_ ;_-@_ "/>
    </dxf>
    <dxf>
      <numFmt numFmtId="166" formatCode="_-[$€-2]\ * #,##0.0_-;\-[$€-2]\ * #,##0.0_-;_-[$€-2]\ * &quot;-&quot;??_-;_-@_-"/>
    </dxf>
    <dxf>
      <numFmt numFmtId="0" formatCode="General"/>
    </dxf>
    <dxf>
      <numFmt numFmtId="0" formatCode="General"/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71" formatCode="_-* #,##0.0\ &quot;zł&quot;_-;\-* #,##0.0\ &quot;zł&quot;_-;_-* &quot;-&quot;??\ &quot;zł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71" formatCode="_-* #,##0.0\ &quot;zł&quot;_-;\-* #,##0.0\ &quot;zł&quot;_-;_-* &quot;-&quot;??\ &quot;zł&quot;_-;_-@_-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74" formatCode="_-[$£-809]* #,##0.0_-;\-[$£-809]* #,##0.0_-;_-[$£-809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74" formatCode="_-[$£-809]* #,##0.0_-;\-[$£-809]* #,##0.0_-;_-[$£-809]* &quot;-&quot;??_-;_-@_-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77" formatCode="_-[$$-409]* #,##0.0_ ;_-[$$-409]* \-#,##0.0\ ;_-[$$-409]* &quot;-&quot;_ ;_-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77" formatCode="_-[$$-409]* #,##0.0_ ;_-[$$-409]* \-#,##0.0\ ;_-[$$-409]* &quot;-&quot;_ ;_-@_ 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5" formatCode="_-[$€-2]\ * #,##0.00_-;\-[$€-2]\ * #,##0.00_-;_-[$€-2]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5" formatCode="_-[$€-2]\ * #,##0.00_-;\-[$€-2]\ * #,##0.00_-;_-[$€-2]\ * &quot;-&quot;??_-;_-@_-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numFmt numFmtId="172" formatCode="_-* #,##0\ &quot;zł&quot;_-;\-* #,##0\ &quot;zł&quot;_-;_-* &quot;-&quot;??\ &quot;zł&quot;_-;_-@_-"/>
    </dxf>
    <dxf>
      <numFmt numFmtId="175" formatCode="_-[$£-809]* #,##0_-;\-[$£-809]* #,##0_-;_-[$£-809]* &quot;-&quot;??_-;_-@_-"/>
    </dxf>
    <dxf>
      <numFmt numFmtId="176" formatCode="_-[$$-409]* #,##0_ ;_-[$$-409]* \-#,##0\ ;_-[$$-409]* &quot;-&quot;_ ;_-@_ "/>
    </dxf>
    <dxf>
      <numFmt numFmtId="167" formatCode="_-[$€-2]\ * #,##0_-;\-[$€-2]\ * #,##0_-;_-[$€-2]\ * &quot;-&quot;??_-;_-@_-"/>
    </dxf>
    <dxf>
      <numFmt numFmtId="0" formatCode="General"/>
    </dxf>
    <dxf>
      <numFmt numFmtId="0" formatCode="General"/>
    </dxf>
    <dxf>
      <numFmt numFmtId="0" formatCode="General"/>
    </dxf>
    <dxf>
      <numFmt numFmtId="172" formatCode="_-* #,##0\ &quot;zł&quot;_-;\-* #,##0\ &quot;zł&quot;_-;_-* &quot;-&quot;??\ &quot;zł&quot;_-;_-@_-"/>
    </dxf>
    <dxf>
      <numFmt numFmtId="175" formatCode="_-[$£-809]* #,##0_-;\-[$£-809]* #,##0_-;_-[$£-809]* &quot;-&quot;??_-;_-@_-"/>
    </dxf>
    <dxf>
      <numFmt numFmtId="176" formatCode="_-[$$-409]* #,##0_ ;_-[$$-409]* \-#,##0\ ;_-[$$-409]* &quot;-&quot;_ ;_-@_ "/>
    </dxf>
    <dxf>
      <numFmt numFmtId="167" formatCode="_-[$€-2]\ * #,##0_-;\-[$€-2]\ * #,##0_-;_-[$€-2]\ * &quot;-&quot;??_-;_-@_-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4" formatCode="_-* #,##0.00\ &quot;zł&quot;_-;\-* #,##0.00\ &quot;zł&quot;_-;_-* &quot;-&quot;??\ &quot;zł&quot;_-;_-@_-"/>
    </dxf>
    <dxf>
      <numFmt numFmtId="169" formatCode="_-[$£-809]* #,##0.00_-;\-[$£-809]* #,##0.00_-;_-[$£-809]* &quot;-&quot;??_-;_-@_-"/>
    </dxf>
    <dxf>
      <numFmt numFmtId="169" formatCode="_-[$£-809]* #,##0.00_-;\-[$£-809]* #,##0.00_-;_-[$£-809]* &quot;-&quot;??_-;_-@_-"/>
    </dxf>
    <dxf>
      <numFmt numFmtId="170" formatCode="_-[$$-409]* #,##0.00_ ;_-[$$-409]* \-#,##0.00\ ;_-[$$-409]* &quot;-&quot;??_ ;_-@_ "/>
    </dxf>
    <dxf>
      <numFmt numFmtId="170" formatCode="_-[$$-409]* #,##0.00_ ;_-[$$-409]* \-#,##0.00\ ;_-[$$-409]* &quot;-&quot;??_ ;_-@_ "/>
    </dxf>
    <dxf>
      <numFmt numFmtId="165" formatCode="_-[$€-2]\ * #,##0.00_-;\-[$€-2]\ * #,##0.00_-;_-[$€-2]\ * &quot;-&quot;??_-;_-@_-"/>
    </dxf>
    <dxf>
      <numFmt numFmtId="165" formatCode="_-[$€-2]\ * #,##0.00_-;\-[$€-2]\ * #,##0.00_-;_-[$€-2]\ * &quot;-&quot;??_-;_-@_-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72" formatCode="_-* #,##0\ &quot;zł&quot;_-;\-* #,##0\ &quot;zł&quot;_-;_-* &quot;-&quot;??\ &quot;zł&quot;_-;_-@_-"/>
    </dxf>
    <dxf>
      <numFmt numFmtId="169" formatCode="_-[$£-809]* #,##0.00_-;\-[$£-809]* #,##0.00_-;_-[$£-809]* &quot;-&quot;??_-;_-@_-"/>
    </dxf>
    <dxf>
      <numFmt numFmtId="176" formatCode="_-[$$-409]* #,##0_ ;_-[$$-409]* \-#,##0\ ;_-[$$-409]* &quot;-&quot;_ ;_-@_ "/>
    </dxf>
    <dxf>
      <numFmt numFmtId="167" formatCode="_-[$€-2]\ * #,##0_-;\-[$€-2]\ * #,##0_-;_-[$€-2]\ * &quot;-&quot;??_-;_-@_-"/>
    </dxf>
    <dxf>
      <numFmt numFmtId="0" formatCode="General"/>
    </dxf>
    <dxf>
      <numFmt numFmtId="0" formatCode="General"/>
    </dxf>
    <dxf>
      <numFmt numFmtId="0" formatCode="General"/>
    </dxf>
    <dxf>
      <numFmt numFmtId="168" formatCode="_-* #,##0.00\ [$zł-415]_-;\-* #,##0.00\ [$zł-415]_-;_-* &quot;-&quot;??\ [$zł-415]_-;_-@_-"/>
    </dxf>
    <dxf>
      <numFmt numFmtId="168" formatCode="_-* #,##0.00\ [$zł-415]_-;\-* #,##0.00\ [$zł-415]_-;_-* &quot;-&quot;??\ [$zł-415]_-;_-@_-"/>
    </dxf>
    <dxf>
      <numFmt numFmtId="169" formatCode="_-[$£-809]* #,##0.00_-;\-[$£-809]* #,##0.00_-;_-[$£-809]* &quot;-&quot;??_-;_-@_-"/>
    </dxf>
    <dxf>
      <numFmt numFmtId="169" formatCode="_-[$£-809]* #,##0.00_-;\-[$£-809]* #,##0.00_-;_-[$£-809]* &quot;-&quot;??_-;_-@_-"/>
    </dxf>
    <dxf>
      <numFmt numFmtId="179" formatCode="_-[$$-409]* #,##0.00_ ;_-[$$-409]* \-#,##0.00\ ;_-[$$-409]* &quot;-&quot;?_ ;_-@_ "/>
    </dxf>
    <dxf>
      <numFmt numFmtId="179" formatCode="_-[$$-409]* #,##0.00_ ;_-[$$-409]* \-#,##0.00\ ;_-[$$-409]* &quot;-&quot;?_ ;_-@_ "/>
    </dxf>
    <dxf>
      <numFmt numFmtId="165" formatCode="_-[$€-2]\ * #,##0.00_-;\-[$€-2]\ * #,##0.00_-;_-[$€-2]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5" formatCode="_-[$€-2]\ * #,##0.00_-;\-[$€-2]\ * #,##0.00_-;_-[$€-2]\ * &quot;-&quot;??_-;_-@_-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73" formatCode="_-* #,##0\ [$zł-415]_-;\-* #,##0\ [$zł-415]_-;_-* &quot;-&quot;??\ [$zł-415]_-;_-@_-"/>
    </dxf>
    <dxf>
      <numFmt numFmtId="173" formatCode="_-* #,##0\ [$zł-415]_-;\-* #,##0\ [$zł-415]_-;_-* &quot;-&quot;??\ [$zł-415]_-;_-@_-"/>
    </dxf>
    <dxf>
      <numFmt numFmtId="175" formatCode="_-[$£-809]* #,##0_-;\-[$£-809]* #,##0_-;_-[$£-809]* &quot;-&quot;??_-;_-@_-"/>
    </dxf>
    <dxf>
      <numFmt numFmtId="175" formatCode="_-[$£-809]* #,##0_-;\-[$£-809]* #,##0_-;_-[$£-809]* &quot;-&quot;??_-;_-@_-"/>
    </dxf>
    <dxf>
      <numFmt numFmtId="176" formatCode="_-[$$-409]* #,##0_ ;_-[$$-409]* \-#,##0\ ;_-[$$-409]* &quot;-&quot;_ ;_-@_ "/>
    </dxf>
    <dxf>
      <numFmt numFmtId="176" formatCode="_-[$$-409]* #,##0_ ;_-[$$-409]* \-#,##0\ ;_-[$$-409]* &quot;-&quot;_ ;_-@_ "/>
    </dxf>
    <dxf>
      <numFmt numFmtId="167" formatCode="_-[$€-2]\ * #,##0_-;\-[$€-2]\ * #,##0_-;_-[$€-2]\ * &quot;-&quot;??_-;_-@_-"/>
    </dxf>
    <dxf>
      <numFmt numFmtId="167" formatCode="_-[$€-2]\ * #,##0_-;\-[$€-2]\ * #,##0_-;_-[$€-2]\ * &quot;-&quot;??_-;_-@_-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72" formatCode="_-* #,##0\ &quot;zł&quot;_-;\-* #,##0\ &quot;zł&quot;_-;_-* &quot;-&quot;??\ &quot;zł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72" formatCode="_-* #,##0\ &quot;zł&quot;_-;\-* #,##0\ &quot;zł&quot;_-;_-* &quot;-&quot;??\ &quot;zł&quot;_-;_-@_-"/>
    </dxf>
    <dxf>
      <numFmt numFmtId="175" formatCode="_-[$£-809]* #,##0_-;\-[$£-809]* #,##0_-;_-[$£-809]* &quot;-&quot;??_-;_-@_-"/>
    </dxf>
    <dxf>
      <numFmt numFmtId="175" formatCode="_-[$£-809]* #,##0_-;\-[$£-809]* #,##0_-;_-[$£-809]* &quot;-&quot;??_-;_-@_-"/>
    </dxf>
    <dxf>
      <numFmt numFmtId="176" formatCode="_-[$$-409]* #,##0_ ;_-[$$-409]* \-#,##0\ ;_-[$$-409]* &quot;-&quot;_ ;_-@_ "/>
    </dxf>
    <dxf>
      <numFmt numFmtId="176" formatCode="_-[$$-409]* #,##0_ ;_-[$$-409]* \-#,##0\ ;_-[$$-409]* &quot;-&quot;_ ;_-@_ "/>
    </dxf>
    <dxf>
      <numFmt numFmtId="167" formatCode="_-[$€-2]\ * #,##0_-;\-[$€-2]\ * #,##0_-;_-[$€-2]\ * &quot;-&quot;??_-;_-@_-"/>
    </dxf>
    <dxf>
      <numFmt numFmtId="167" formatCode="_-[$€-2]\ * #,##0_-;\-[$€-2]\ * #,##0_-;_-[$€-2]\ * &quot;-&quot;??_-;_-@_-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72" formatCode="_-* #,##0\ &quot;zł&quot;_-;\-* #,##0\ &quot;zł&quot;_-;_-* &quot;-&quot;??\ &quot;zł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72" formatCode="_-* #,##0\ &quot;zł&quot;_-;\-* #,##0\ &quot;zł&quot;_-;_-* &quot;-&quot;??\ &quot;zł&quot;_-;_-@_-"/>
    </dxf>
    <dxf>
      <numFmt numFmtId="175" formatCode="_-[$£-809]* #,##0_-;\-[$£-809]* #,##0_-;_-[$£-809]* &quot;-&quot;??_-;_-@_-"/>
    </dxf>
    <dxf>
      <numFmt numFmtId="175" formatCode="_-[$£-809]* #,##0_-;\-[$£-809]* #,##0_-;_-[$£-809]* &quot;-&quot;??_-;_-@_-"/>
    </dxf>
    <dxf>
      <numFmt numFmtId="176" formatCode="_-[$$-409]* #,##0_ ;_-[$$-409]* \-#,##0\ ;_-[$$-409]* &quot;-&quot;_ ;_-@_ "/>
    </dxf>
    <dxf>
      <numFmt numFmtId="176" formatCode="_-[$$-409]* #,##0_ ;_-[$$-409]* \-#,##0\ ;_-[$$-409]* &quot;-&quot;_ ;_-@_ "/>
    </dxf>
    <dxf>
      <numFmt numFmtId="167" formatCode="_-[$€-2]\ * #,##0_-;\-[$€-2]\ * #,##0_-;_-[$€-2]\ * &quot;-&quot;??_-;_-@_-"/>
    </dxf>
    <dxf>
      <numFmt numFmtId="167" formatCode="_-[$€-2]\ * #,##0_-;\-[$€-2]\ * #,##0_-;_-[$€-2]\ * &quot;-&quot;??_-;_-@_-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>
  <namedSheetView name="Widok1" id="{B9BFAEAF-E103-4823-8B7A-B3EBA259AF9E}">
    <nsvFilter filterId="{E76F43DF-E438-4B48-905B-4C01D823BABA}" ref="A1:I124" tableId="11"/>
  </namedSheetView>
</namedSheetView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6" connectionId="11" xr16:uid="{D0345869-3E18-4523-96CB-7A478108E9A7}" autoFormatId="16" applyNumberFormats="0" applyBorderFormats="0" applyFontFormats="0" applyPatternFormats="0" applyAlignmentFormats="0" applyWidthHeightFormats="0">
  <queryTableRefresh nextId="10" unboundColumnsRight="3">
    <queryTableFields count="9">
      <queryTableField id="1" name="SYMBOL" tableColumnId="1"/>
      <queryTableField id="2" name="ITEM" tableColumnId="2"/>
      <queryTableField id="3" name="GROUP" tableColumnId="3"/>
      <queryTableField id="4" name="QTY1" tableColumnId="4"/>
      <queryTableField id="5" name="QTY2" tableColumnId="5"/>
      <queryTableField id="6" name="EUR" tableColumnId="6"/>
      <queryTableField id="7" dataBound="0" tableColumnId="7"/>
      <queryTableField id="8" dataBound="0" tableColumnId="8"/>
      <queryTableField id="9" dataBound="0" tableColumnId="9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3" refreshOnLoad="1" connectionId="8" xr16:uid="{9F7C45AD-1512-4B4E-90A0-3F973C3EAD35}" autoFormatId="16" applyNumberFormats="0" applyBorderFormats="0" applyFontFormats="0" applyPatternFormats="0" applyAlignmentFormats="0" applyWidthHeightFormats="0">
  <queryTableRefresh nextId="10" unboundColumnsRight="3">
    <queryTableFields count="9">
      <queryTableField id="1" name="SYMBOL" tableColumnId="1"/>
      <queryTableField id="2" name="ITEM" tableColumnId="2"/>
      <queryTableField id="3" name="GROUP" tableColumnId="3"/>
      <queryTableField id="4" name="QTY1" tableColumnId="4"/>
      <queryTableField id="5" name="QTY2" tableColumnId="5"/>
      <queryTableField id="6" name="EUR" tableColumnId="6"/>
      <queryTableField id="7" dataBound="0" tableColumnId="7"/>
      <queryTableField id="8" dataBound="0" tableColumnId="8"/>
      <queryTableField id="9" dataBound="0" tableColumnId="9"/>
    </queryTableFields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5" refreshOnLoad="1" connectionId="7" xr16:uid="{479CF317-D1BE-45D2-A8EF-A4E1B9D27EA7}" autoFormatId="16" applyNumberFormats="0" applyBorderFormats="0" applyFontFormats="0" applyPatternFormats="0" applyAlignmentFormats="0" applyWidthHeightFormats="0">
  <queryTableRefresh nextId="10" unboundColumnsRight="3">
    <queryTableFields count="9">
      <queryTableField id="1" name="SYMBOL" tableColumnId="1"/>
      <queryTableField id="2" name="ITEM" tableColumnId="2"/>
      <queryTableField id="3" name="GROUP" tableColumnId="3"/>
      <queryTableField id="4" name="QTY1" tableColumnId="4"/>
      <queryTableField id="5" name="QTY2" tableColumnId="5"/>
      <queryTableField id="6" name="EUR" tableColumnId="6"/>
      <queryTableField id="7" dataBound="0" tableColumnId="7"/>
      <queryTableField id="8" dataBound="0" tableColumnId="8"/>
      <queryTableField id="9" dataBound="0" tableColumnId="9"/>
    </queryTableFields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refreshOnLoad="1" connectionId="2" xr16:uid="{A1CFAEFF-FD50-4861-A393-601F73E0A292}" autoFormatId="16" applyNumberFormats="0" applyBorderFormats="0" applyFontFormats="0" applyPatternFormats="0" applyAlignmentFormats="0" applyWidthHeightFormats="0">
  <queryTableRefresh nextId="10" unboundColumnsRight="3">
    <queryTableFields count="9">
      <queryTableField id="1" name="SYMBOL" tableColumnId="1"/>
      <queryTableField id="2" name="ITEM" tableColumnId="2"/>
      <queryTableField id="3" name="GROUP" tableColumnId="3"/>
      <queryTableField id="4" name="QTY1" tableColumnId="4"/>
      <queryTableField id="5" name="QTY2" tableColumnId="5"/>
      <queryTableField id="6" name="EUR" tableColumnId="6"/>
      <queryTableField id="7" dataBound="0" tableColumnId="7"/>
      <queryTableField id="8" dataBound="0" tableColumnId="8"/>
      <queryTableField id="9" dataBound="0" tableColumnId="9"/>
    </queryTableFields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7" connectionId="12" xr16:uid="{68E2C64E-0EA5-4BFC-A4AE-2C0224555973}" autoFormatId="16" applyNumberFormats="0" applyBorderFormats="0" applyFontFormats="0" applyPatternFormats="0" applyAlignmentFormats="0" applyWidthHeightFormats="0">
  <queryTableRefresh nextId="10" unboundColumnsRight="3">
    <queryTableFields count="9">
      <queryTableField id="1" name="SYMBOL" tableColumnId="1"/>
      <queryTableField id="2" name="ITEM" tableColumnId="2"/>
      <queryTableField id="3" name="GROUP" tableColumnId="3"/>
      <queryTableField id="4" name="QTY1" tableColumnId="4"/>
      <queryTableField id="5" name="QTY2" tableColumnId="5"/>
      <queryTableField id="6" name="EUR" tableColumnId="6"/>
      <queryTableField id="7" dataBound="0" tableColumnId="7"/>
      <queryTableField id="8" dataBound="0" tableColumnId="8"/>
      <queryTableField id="9" dataBound="0" tableColumnId="9"/>
    </queryTableFields>
  </queryTableRefresh>
</queryTable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refreshOnLoad="1" connectionId="1" xr16:uid="{40F48EB9-A916-4BF9-8B21-CBD1A78560AD}" autoFormatId="16" applyNumberFormats="0" applyBorderFormats="0" applyFontFormats="0" applyPatternFormats="0" applyAlignmentFormats="0" applyWidthHeightFormats="0">
  <queryTableRefresh nextId="4">
    <queryTableFields count="3">
      <queryTableField id="1" name="Nazwa waluty" tableColumnId="1"/>
      <queryTableField id="2" name="Kod waluty" tableColumnId="2"/>
      <queryTableField id="3" name="Kurs średni" tableColumnId="3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4" refreshOnLoad="1" connectionId="5" xr16:uid="{52F16F0A-17F0-4140-B561-78EE2FD5B1E2}" autoFormatId="16" applyNumberFormats="0" applyBorderFormats="0" applyFontFormats="0" applyPatternFormats="0" applyAlignmentFormats="0" applyWidthHeightFormats="0">
  <queryTableRefresh nextId="10" unboundColumnsRight="3">
    <queryTableFields count="9">
      <queryTableField id="1" name="SYMBOL" tableColumnId="1"/>
      <queryTableField id="2" name="ITEM" tableColumnId="2"/>
      <queryTableField id="3" name="GROUP" tableColumnId="3"/>
      <queryTableField id="4" name="QTY1" tableColumnId="4"/>
      <queryTableField id="5" name="QTY2" tableColumnId="5"/>
      <queryTableField id="6" name="EUR" tableColumnId="6"/>
      <queryTableField id="7" dataBound="0" tableColumnId="7"/>
      <queryTableField id="8" dataBound="0" tableColumnId="8"/>
      <queryTableField id="9" dataBound="0" tableColumnId="9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5" refreshOnLoad="1" connectionId="10" xr16:uid="{D707979B-1D06-4BA5-819E-271E2BC34CB9}" autoFormatId="16" applyNumberFormats="0" applyBorderFormats="0" applyFontFormats="0" applyPatternFormats="0" applyAlignmentFormats="0" applyWidthHeightFormats="0">
  <queryTableRefresh nextId="10" unboundColumnsRight="3">
    <queryTableFields count="9">
      <queryTableField id="1" name="SYMBOL" tableColumnId="1"/>
      <queryTableField id="2" name="ITEM" tableColumnId="2"/>
      <queryTableField id="3" name="GROUP" tableColumnId="3"/>
      <queryTableField id="4" name="QTY1" tableColumnId="4"/>
      <queryTableField id="5" name="QTY2" tableColumnId="5"/>
      <queryTableField id="6" name="EUR" tableColumnId="6"/>
      <queryTableField id="7" dataBound="0" tableColumnId="7"/>
      <queryTableField id="8" dataBound="0" tableColumnId="8"/>
      <queryTableField id="9" dataBound="0" tableColumnId="9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9" refreshOnLoad="1" connectionId="14" xr16:uid="{59BB6DD9-5F98-4B84-964E-147A8A30EB57}" autoFormatId="16" applyNumberFormats="0" applyBorderFormats="0" applyFontFormats="0" applyPatternFormats="0" applyAlignmentFormats="0" applyWidthHeightFormats="0">
  <queryTableRefresh nextId="10" unboundColumnsRight="3">
    <queryTableFields count="9">
      <queryTableField id="1" name="SYMBOL" tableColumnId="1"/>
      <queryTableField id="2" name="ITEM" tableColumnId="2"/>
      <queryTableField id="3" name="GROUP" tableColumnId="3"/>
      <queryTableField id="4" name="QTY1" tableColumnId="4"/>
      <queryTableField id="5" name="QTY2" tableColumnId="5"/>
      <queryTableField id="6" name="EUR" tableColumnId="6"/>
      <queryTableField id="7" dataBound="0" tableColumnId="7"/>
      <queryTableField id="8" dataBound="0" tableColumnId="8"/>
      <queryTableField id="9" dataBound="0" tableColumnId="9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4" refreshOnLoad="1" connectionId="9" xr16:uid="{D68181B0-BFA9-463F-A0B0-72BCA46E78F6}" autoFormatId="16" applyNumberFormats="0" applyBorderFormats="0" applyFontFormats="0" applyPatternFormats="0" applyAlignmentFormats="0" applyWidthHeightFormats="0">
  <queryTableRefresh nextId="10" unboundColumnsRight="3">
    <queryTableFields count="9">
      <queryTableField id="1" name="SYMBOL" tableColumnId="1"/>
      <queryTableField id="2" name="ITEM" tableColumnId="2"/>
      <queryTableField id="3" name="GROUP" tableColumnId="3"/>
      <queryTableField id="4" name="QTY1" tableColumnId="4"/>
      <queryTableField id="5" name="QTY2" tableColumnId="5"/>
      <queryTableField id="6" name="EUR" tableColumnId="6"/>
      <queryTableField id="7" dataBound="0" tableColumnId="7"/>
      <queryTableField id="8" dataBound="0" tableColumnId="8"/>
      <queryTableField id="9" dataBound="0" tableColumnId="9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2" refreshOnLoad="1" connectionId="6" xr16:uid="{23654632-B61A-4570-BBCC-D4BFB70BD0C7}" autoFormatId="16" applyNumberFormats="0" applyBorderFormats="0" applyFontFormats="0" applyPatternFormats="0" applyAlignmentFormats="0" applyWidthHeightFormats="0">
  <queryTableRefresh nextId="10" unboundColumnsRight="3">
    <queryTableFields count="9">
      <queryTableField id="1" name="SYMBOL" tableColumnId="1"/>
      <queryTableField id="2" name="ITEM" tableColumnId="2"/>
      <queryTableField id="3" name="GROUP" tableColumnId="3"/>
      <queryTableField id="4" name="QTY1" tableColumnId="4"/>
      <queryTableField id="5" name="QTY2" tableColumnId="5"/>
      <queryTableField id="6" name="EUR" tableColumnId="6"/>
      <queryTableField id="7" dataBound="0" tableColumnId="7"/>
      <queryTableField id="8" dataBound="0" tableColumnId="8"/>
      <queryTableField id="9" dataBound="0" tableColumnId="9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2" refreshOnLoad="1" connectionId="3" xr16:uid="{2B2E06A7-7AA2-497B-A495-B292CB3CDEEE}" autoFormatId="16" applyNumberFormats="0" applyBorderFormats="0" applyFontFormats="0" applyPatternFormats="0" applyAlignmentFormats="0" applyWidthHeightFormats="0">
  <queryTableRefresh nextId="10" unboundColumnsRight="3">
    <queryTableFields count="9">
      <queryTableField id="1" name="SYMBOL" tableColumnId="1"/>
      <queryTableField id="2" name="ITEM" tableColumnId="2"/>
      <queryTableField id="3" name="GROUP" tableColumnId="3"/>
      <queryTableField id="4" name="QTY1" tableColumnId="4"/>
      <queryTableField id="5" name="QTY2" tableColumnId="5"/>
      <queryTableField id="6" name="EUR" tableColumnId="6"/>
      <queryTableField id="7" dataBound="0" tableColumnId="7"/>
      <queryTableField id="8" dataBound="0" tableColumnId="8"/>
      <queryTableField id="9" dataBound="0" tableColumnId="9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8" refreshOnLoad="1" connectionId="13" xr16:uid="{62C6CF4B-8CAD-4891-ACD6-74573A9D1660}" autoFormatId="16" applyNumberFormats="0" applyBorderFormats="0" applyFontFormats="0" applyPatternFormats="0" applyAlignmentFormats="0" applyWidthHeightFormats="0">
  <queryTableRefresh nextId="10" unboundColumnsRight="3">
    <queryTableFields count="9">
      <queryTableField id="1" name="SYMBOL" tableColumnId="1"/>
      <queryTableField id="2" name="ITEM" tableColumnId="2"/>
      <queryTableField id="3" name="GROUP" tableColumnId="3"/>
      <queryTableField id="4" name="QTY1" tableColumnId="4"/>
      <queryTableField id="5" name="QTY2" tableColumnId="5"/>
      <queryTableField id="6" name="EUR" tableColumnId="6"/>
      <queryTableField id="7" dataBound="0" tableColumnId="7"/>
      <queryTableField id="8" dataBound="0" tableColumnId="8"/>
      <queryTableField id="9" dataBound="0" tableColumnId="9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3" refreshOnLoad="1" connectionId="4" xr16:uid="{1B23598A-144B-4ADC-9ECC-6DA7302F76E9}" autoFormatId="16" applyNumberFormats="0" applyBorderFormats="0" applyFontFormats="0" applyPatternFormats="0" applyAlignmentFormats="0" applyWidthHeightFormats="0">
  <queryTableRefresh nextId="10" unboundColumnsRight="3">
    <queryTableFields count="9">
      <queryTableField id="1" name="SYMBOL" tableColumnId="1"/>
      <queryTableField id="2" name="ITEM" tableColumnId="2"/>
      <queryTableField id="3" name="GROUP" tableColumnId="3"/>
      <queryTableField id="4" name="QTY1" tableColumnId="4"/>
      <queryTableField id="5" name="QTY2" tableColumnId="5"/>
      <queryTableField id="6" name="EUR" tableColumnId="6"/>
      <queryTableField id="7" dataBound="0" tableColumnId="7"/>
      <queryTableField id="8" dataBound="0" tableColumnId="8"/>
      <queryTableField id="9" dataBound="0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F23377B-2535-40CE-ABC4-CE68D97A2132}" name="xls_notebook" displayName="xls_notebook" ref="A1:I168" tableType="queryTable" totalsRowCount="1">
  <autoFilter ref="A1:I167" xr:uid="{869CB840-36C1-44D2-A5AD-849F164EC2EC}"/>
  <sortState xmlns:xlrd2="http://schemas.microsoft.com/office/spreadsheetml/2017/richdata2" ref="A2:I167">
    <sortCondition descending="1" ref="D1:D167"/>
  </sortState>
  <tableColumns count="9">
    <tableColumn id="1" xr3:uid="{C9892254-4745-4F65-B028-7D16B0F8C2A4}" uniqueName="1" name="SYMBOL" queryTableFieldId="1" dataDxfId="147" totalsRowDxfId="148"/>
    <tableColumn id="2" xr3:uid="{01589F63-9E03-464F-B20C-1C4EB42A37DB}" uniqueName="2" name="ITEM" queryTableFieldId="2" dataDxfId="145" totalsRowDxfId="146"/>
    <tableColumn id="3" xr3:uid="{74F7C003-469B-4F26-8924-22A05C690206}" uniqueName="3" name="GROUP" queryTableFieldId="3" dataDxfId="143" totalsRowDxfId="144"/>
    <tableColumn id="4" xr3:uid="{2953EEEB-3387-4FBB-A87F-527CF0AA90B8}" uniqueName="4" name="QTY1" totalsRowFunction="sum" queryTableFieldId="4"/>
    <tableColumn id="5" xr3:uid="{FCC36D0B-F079-41B7-A1D8-DDB143F0902B}" uniqueName="5" name="QTY2" totalsRowFunction="sum" queryTableFieldId="5"/>
    <tableColumn id="6" xr3:uid="{063FC064-7CA3-4F1C-80D2-2A25CD96BCCA}" uniqueName="6" name="EUR" queryTableFieldId="6" dataDxfId="141" totalsRowDxfId="142"/>
    <tableColumn id="7" xr3:uid="{A81095A9-5579-4EEA-A2B4-237EC13C99DA}" uniqueName="7" name="USD" queryTableFieldId="7" dataDxfId="139" totalsRowDxfId="140">
      <calculatedColumnFormula>xls_notebook[[#This Row],[PLN]]/Kusy!$C$3</calculatedColumnFormula>
    </tableColumn>
    <tableColumn id="8" xr3:uid="{8577CA53-676B-4765-88B8-FB1D9B04D369}" uniqueName="8" name="GBP" queryTableFieldId="8" dataDxfId="137" totalsRowDxfId="138">
      <calculatedColumnFormula>xls_notebook[[#This Row],[PLN]]/Kusy!$C$12</calculatedColumnFormula>
    </tableColumn>
    <tableColumn id="9" xr3:uid="{563F18F8-804F-4DA9-AE05-C7886C41E1FC}" uniqueName="9" name="PLN" queryTableFieldId="9" dataDxfId="135" totalsRowDxfId="136" dataCellStyle="Walutowy">
      <calculatedColumnFormula>xls_notebook[[#This Row],[EUR]]*Kusy!$C$9</calculatedColumnFormula>
    </tableColumn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40CB5DD-2C40-4233-A5FA-CAAE1A321CC6}" name="xls_mbo" displayName="xls_mbo" ref="A1:I33" tableType="queryTable" totalsRowShown="0">
  <autoFilter ref="A1:I33" xr:uid="{2659296E-1B67-4CF7-BF46-60C04C0E8F8D}"/>
  <sortState xmlns:xlrd2="http://schemas.microsoft.com/office/spreadsheetml/2017/richdata2" ref="A2:I33">
    <sortCondition descending="1" ref="D1:D33"/>
  </sortState>
  <tableColumns count="9">
    <tableColumn id="1" xr3:uid="{E8530E79-50A8-4716-9FF2-BA31D24442C2}" uniqueName="1" name="SYMBOL" queryTableFieldId="1" dataDxfId="36"/>
    <tableColumn id="2" xr3:uid="{852B834B-FF44-41E3-BB4D-B06F2BFD12D1}" uniqueName="2" name="ITEM" queryTableFieldId="2" dataDxfId="35"/>
    <tableColumn id="3" xr3:uid="{CC28CDE3-09B2-41BE-B6B5-485E94B9DF5E}" uniqueName="3" name="GROUP" queryTableFieldId="3" dataDxfId="34"/>
    <tableColumn id="4" xr3:uid="{BC1E64F5-4F59-4D55-904B-539A4B7B068A}" uniqueName="4" name="QTY1" queryTableFieldId="4"/>
    <tableColumn id="5" xr3:uid="{F203EDB3-119A-48E4-AB3F-7318B14E29A4}" uniqueName="5" name="QTY2" queryTableFieldId="5"/>
    <tableColumn id="6" xr3:uid="{9BFDFEF0-E2A7-488D-91C4-639721A3B9B6}" uniqueName="6" name="EUR" queryTableFieldId="6" dataDxfId="33"/>
    <tableColumn id="7" xr3:uid="{B4E5B194-5CBF-43CE-A67B-44DB84494E0B}" uniqueName="7" name="USD" queryTableFieldId="7" dataDxfId="32">
      <calculatedColumnFormula>xls_mbo[[#This Row],[PLN]]/Kusy!$C$3</calculatedColumnFormula>
    </tableColumn>
    <tableColumn id="8" xr3:uid="{1690D187-3CE5-4BAD-BCD0-9F9FE350438F}" uniqueName="8" name="GBP" queryTableFieldId="8" dataDxfId="31" dataCellStyle="Walutowy">
      <calculatedColumnFormula>xls_mbo[[#This Row],[PLN]]/Kusy!$C$12</calculatedColumnFormula>
    </tableColumn>
    <tableColumn id="9" xr3:uid="{5112A440-B230-4419-A4C1-69E5724C00E6}" uniqueName="9" name="PLN" queryTableFieldId="9" dataDxfId="30" dataCellStyle="Walutowy">
      <calculatedColumnFormula>xls_mbo[[#This Row],[EUR]]*Kusy!$C$9</calculatedColumnFormula>
    </tableColumn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73672CC-D875-49BA-B80B-010FD3FF2459}" name="xls_gpu" displayName="xls_gpu" ref="A1:I2" tableType="queryTable" insertRow="1" totalsRowShown="0">
  <autoFilter ref="A1:I2" xr:uid="{05035EE9-3A63-44E9-A5F8-A6ED5D7A7A5C}"/>
  <sortState xmlns:xlrd2="http://schemas.microsoft.com/office/spreadsheetml/2017/richdata2" ref="A2:I2">
    <sortCondition descending="1" ref="D1:D2"/>
  </sortState>
  <tableColumns count="9">
    <tableColumn id="1" xr3:uid="{CB09E8E7-5310-483C-9991-3FE21D9AD445}" uniqueName="1" name="SYMBOL" queryTableFieldId="1" dataDxfId="29"/>
    <tableColumn id="2" xr3:uid="{C03A3F2E-B1EE-43B1-81DA-E1CC397340FB}" uniqueName="2" name="ITEM" queryTableFieldId="2" dataDxfId="28"/>
    <tableColumn id="3" xr3:uid="{CEDA187F-6983-4876-9E5D-E4113F514FF3}" uniqueName="3" name="GROUP" queryTableFieldId="3" dataDxfId="27"/>
    <tableColumn id="4" xr3:uid="{F1ED2F15-4F06-45D7-8836-F751D7ECA340}" uniqueName="4" name="QTY1" queryTableFieldId="4"/>
    <tableColumn id="5" xr3:uid="{F7BF9550-19AE-49ED-9202-E1662564F327}" uniqueName="5" name="QTY2" queryTableFieldId="5"/>
    <tableColumn id="6" xr3:uid="{7BBE71FB-FAF1-4EA2-A0B8-4077B73CDE26}" uniqueName="6" name="EUR" queryTableFieldId="6" dataDxfId="26"/>
    <tableColumn id="7" xr3:uid="{A24766B3-0266-48A2-9930-7D50D89B8D34}" uniqueName="7" name="USD" queryTableFieldId="7" dataDxfId="25" dataCellStyle="Walutowy">
      <calculatedColumnFormula>xls_gpu[[#This Row],[PLN]]/Kusy!$C$3</calculatedColumnFormula>
    </tableColumn>
    <tableColumn id="8" xr3:uid="{5FDC2058-BD90-4264-B25E-C74DB481FD87}" uniqueName="8" name="GBP" queryTableFieldId="8" dataDxfId="24">
      <calculatedColumnFormula>xls_gpu[[#This Row],[PLN]]/Kusy!$C$12</calculatedColumnFormula>
    </tableColumn>
    <tableColumn id="9" xr3:uid="{56D7FA41-4A53-4FA3-9468-F4AD7CD66630}" uniqueName="9" name="PLN" queryTableFieldId="9" dataDxfId="23" dataCellStyle="Walutowy">
      <calculatedColumnFormula>xls_gpu[[#This Row],[EUR]]*Kusy!$C$9</calculatedColumnFormula>
    </tableColumn>
  </tableColumns>
  <tableStyleInfo name="TableStyleMedium7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A447D8C-4516-4761-8794-FE5694141CD9}" name="xls_acadapter" displayName="xls_acadapter" ref="A1:I67" tableType="queryTable" totalsRowShown="0">
  <autoFilter ref="A1:I67" xr:uid="{53A2D4B7-E5AE-48A7-A2FD-689A3AC95A92}"/>
  <sortState xmlns:xlrd2="http://schemas.microsoft.com/office/spreadsheetml/2017/richdata2" ref="A2:I67">
    <sortCondition descending="1" ref="D1:D67"/>
  </sortState>
  <tableColumns count="9">
    <tableColumn id="1" xr3:uid="{2A88EAD4-3EBB-4659-9FA5-CB02237AC730}" uniqueName="1" name="SYMBOL" queryTableFieldId="1" dataDxfId="22"/>
    <tableColumn id="2" xr3:uid="{08158D49-BEEC-4B1D-A931-0647EA295803}" uniqueName="2" name="ITEM" queryTableFieldId="2" dataDxfId="21"/>
    <tableColumn id="3" xr3:uid="{AAF6D187-EADB-4CCF-B370-EB764EBB4F56}" uniqueName="3" name="GROUP" queryTableFieldId="3" dataDxfId="20"/>
    <tableColumn id="4" xr3:uid="{1E23F944-979F-4C31-89FB-71A2AC6E2BFE}" uniqueName="4" name="QTY1" queryTableFieldId="4"/>
    <tableColumn id="5" xr3:uid="{6406AC03-BE8B-4569-B7D5-DFF6BFD31178}" uniqueName="5" name="QTY2" queryTableFieldId="5"/>
    <tableColumn id="6" xr3:uid="{13490F4C-68DC-4945-ABB7-9ADC9E5AC863}" uniqueName="6" name="EUR" queryTableFieldId="6" dataDxfId="19"/>
    <tableColumn id="7" xr3:uid="{E6C94AA7-25A5-4A97-AE46-DF4FC7513C6B}" uniqueName="7" name="USD" queryTableFieldId="7" dataDxfId="18" dataCellStyle="Walutowy">
      <calculatedColumnFormula>xls_acadapter[[#This Row],[PLN]]/Kusy!$C$3</calculatedColumnFormula>
    </tableColumn>
    <tableColumn id="8" xr3:uid="{BCD27EFF-04BB-4BED-AC74-8D7E5E62FABD}" uniqueName="8" name="GBP" queryTableFieldId="8" dataDxfId="17">
      <calculatedColumnFormula>xls_acadapter[[#This Row],[PLN]]/Kusy!$C$12</calculatedColumnFormula>
    </tableColumn>
    <tableColumn id="9" xr3:uid="{B8B6688C-D158-421D-9D1A-381525E8DE49}" uniqueName="9" name="PLN" queryTableFieldId="9" dataDxfId="16" dataCellStyle="Walutowy">
      <calculatedColumnFormula>xls_acadapter[[#This Row],[EUR]]*Kusy!$C$9</calculatedColumnFormula>
    </tableColumn>
  </tableColumns>
  <tableStyleInfo name="TableStyleMedium7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CEA5675-1BFC-4262-AF94-40F6062202A4}" name="xls_other" displayName="xls_other" ref="A1:I125" tableType="queryTable" totalsRowCount="1">
  <autoFilter ref="A1:I124" xr:uid="{E76F43DF-E438-4B48-905B-4C01D823BABA}"/>
  <sortState xmlns:xlrd2="http://schemas.microsoft.com/office/spreadsheetml/2017/richdata2" ref="A2:I124">
    <sortCondition descending="1" ref="D1:D124"/>
  </sortState>
  <tableColumns count="9">
    <tableColumn id="1" xr3:uid="{CA18CB8B-B58C-4E28-A7C2-470DBD713039}" uniqueName="1" name="SYMBOL" queryTableFieldId="1" dataDxfId="14" totalsRowDxfId="15"/>
    <tableColumn id="2" xr3:uid="{D1E08E79-E708-4E95-8BF3-24F64877E366}" uniqueName="2" name="ITEM" queryTableFieldId="2" dataDxfId="12" totalsRowDxfId="13"/>
    <tableColumn id="3" xr3:uid="{15257390-5C82-468C-8CF4-0CA46D3BBB00}" uniqueName="3" name="GROUP" queryTableFieldId="3" dataDxfId="10" totalsRowDxfId="11"/>
    <tableColumn id="4" xr3:uid="{B7D127AA-CCDC-4C30-91A6-907C109F559C}" uniqueName="4" name="QTY1" totalsRowFunction="sum" queryTableFieldId="4"/>
    <tableColumn id="5" xr3:uid="{459679DE-C11C-42BA-BA4A-61AD3A35A052}" uniqueName="5" name="QTY2" queryTableFieldId="5"/>
    <tableColumn id="6" xr3:uid="{D38FDD8F-970E-46EC-A19E-C6A3AA724718}" uniqueName="6" name="EUR" queryTableFieldId="6" dataDxfId="8" totalsRowDxfId="9"/>
    <tableColumn id="7" xr3:uid="{0B8F42A8-1134-4917-B89C-E5AAB22EB633}" uniqueName="7" name="USD" queryTableFieldId="7" dataDxfId="6" totalsRowDxfId="7">
      <calculatedColumnFormula>xls_other[[#This Row],[PLN]]/Kusy!$C$3</calculatedColumnFormula>
    </tableColumn>
    <tableColumn id="8" xr3:uid="{790A04E4-35A8-48FB-83D1-8614B1CFC310}" uniqueName="8" name="GBP" queryTableFieldId="8" dataDxfId="4" totalsRowDxfId="5">
      <calculatedColumnFormula>xls_other[[#This Row],[PLN]]/Kusy!$C$12</calculatedColumnFormula>
    </tableColumn>
    <tableColumn id="9" xr3:uid="{BAB565FF-D616-4E33-A860-CBE145C40F6F}" uniqueName="9" name="PLN" queryTableFieldId="9" dataDxfId="2" totalsRowDxfId="3" dataCellStyle="Walutowy">
      <calculatedColumnFormula>xls_other[[#This Row],[EUR]]*Kusy!$C$9</calculatedColumnFormula>
    </tableColumn>
  </tableColumns>
  <tableStyleInfo name="TableStyleMedium7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CB4CB1D-FF60-4B12-A57B-77036BB9E106}" name="Table_0" displayName="Table_0" ref="A1:C36" tableType="queryTable" totalsRowShown="0">
  <autoFilter ref="A1:C36" xr:uid="{7CC5E756-E947-4487-B01D-8D735DE35091}"/>
  <tableColumns count="3">
    <tableColumn id="1" xr3:uid="{32609C78-CDFA-4BFB-909A-FDB36D7BAEE8}" uniqueName="1" name="Nazwa waluty" queryTableFieldId="1" dataDxfId="1"/>
    <tableColumn id="2" xr3:uid="{A8FC9C33-9C11-4C9B-99D6-A5A25A81DB9D}" uniqueName="2" name="Kod waluty" queryTableFieldId="2" dataDxfId="0"/>
    <tableColumn id="3" xr3:uid="{12A343C9-ACD7-4A81-A52A-BAC44FDEE6BE}" uniqueName="3" name="Kurs średni" queryTableFieldId="3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91B9E14-0A9D-4DC7-AF8C-D72EB0F928B7}" name="xls_desktop" displayName="xls_desktop" ref="A1:I100" tableType="queryTable" totalsRowCount="1">
  <autoFilter ref="A1:I99" xr:uid="{B92CAAEF-18F5-464F-B0F3-B4145C3FCF52}"/>
  <sortState xmlns:xlrd2="http://schemas.microsoft.com/office/spreadsheetml/2017/richdata2" ref="A2:I99">
    <sortCondition descending="1" ref="D1:D99"/>
  </sortState>
  <tableColumns count="9">
    <tableColumn id="1" xr3:uid="{14FE2EB9-0FEA-481A-B7AA-7D16A4F78D69}" uniqueName="1" name="SYMBOL" queryTableFieldId="1" dataDxfId="133" totalsRowDxfId="134"/>
    <tableColumn id="2" xr3:uid="{B8D5ABF7-0C8C-45E3-8202-840E4B35DB6D}" uniqueName="2" name="ITEM" queryTableFieldId="2" dataDxfId="131" totalsRowDxfId="132"/>
    <tableColumn id="3" xr3:uid="{42D36644-8A2D-4258-893C-020282CE4FB2}" uniqueName="3" name="GROUP" queryTableFieldId="3" dataDxfId="129" totalsRowDxfId="130"/>
    <tableColumn id="4" xr3:uid="{97532474-AB06-49CD-B5D2-8126D33B3438}" uniqueName="4" name="QTY1" totalsRowFunction="sum" queryTableFieldId="4"/>
    <tableColumn id="5" xr3:uid="{612C5CC2-6B9A-476A-B33B-4849B90768B7}" uniqueName="5" name="QTY2" totalsRowFunction="sum" queryTableFieldId="5"/>
    <tableColumn id="6" xr3:uid="{ACC86A6C-617A-46A8-A849-9CE47FA0A7B2}" uniqueName="6" name="EUR" queryTableFieldId="6" dataDxfId="127" totalsRowDxfId="128"/>
    <tableColumn id="7" xr3:uid="{378AD6EB-9D88-4078-AFFB-28E984C03525}" uniqueName="7" name="USD" queryTableFieldId="7" dataDxfId="125" totalsRowDxfId="126">
      <calculatedColumnFormula>xls_desktop[[#This Row],[PLN]]/Kusy!$C$3</calculatedColumnFormula>
    </tableColumn>
    <tableColumn id="8" xr3:uid="{6A1B67CA-2E91-4395-A371-E1ECF8EBD028}" uniqueName="8" name="GBP" queryTableFieldId="8" dataDxfId="123" totalsRowDxfId="124">
      <calculatedColumnFormula>xls_desktop[[#This Row],[PLN]]/Kusy!$C$12</calculatedColumnFormula>
    </tableColumn>
    <tableColumn id="9" xr3:uid="{D316B8AE-E2AE-48B5-9EB2-DEEA5A07293C}" uniqueName="9" name="PLN" queryTableFieldId="9" dataDxfId="121" totalsRowDxfId="122" dataCellStyle="Walutowy">
      <calculatedColumnFormula>xls_desktop[[#This Row],[EUR]]*Kusy!$C$9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59AEB37-DEEA-4E46-B048-915698C96C1E}" name="xls_monitor" displayName="xls_monitor" ref="A1:I124" tableType="queryTable" totalsRowCount="1">
  <autoFilter ref="A1:I123" xr:uid="{05403D26-3E03-4C4E-BC3F-A886ED675994}"/>
  <sortState xmlns:xlrd2="http://schemas.microsoft.com/office/spreadsheetml/2017/richdata2" ref="A2:I123">
    <sortCondition descending="1" ref="D1:D123"/>
  </sortState>
  <tableColumns count="9">
    <tableColumn id="1" xr3:uid="{3D295D54-943B-4C2B-868A-2B8DB3DBC18E}" uniqueName="1" name="SYMBOL" queryTableFieldId="1" dataDxfId="119" totalsRowDxfId="120"/>
    <tableColumn id="2" xr3:uid="{EBA412F2-7955-4865-9337-28A40EE0B761}" uniqueName="2" name="ITEM" queryTableFieldId="2" dataDxfId="117" totalsRowDxfId="118"/>
    <tableColumn id="3" xr3:uid="{B475203A-D753-493F-81D3-7B3089076A00}" uniqueName="3" name="GROUP" queryTableFieldId="3" dataDxfId="115" totalsRowDxfId="116"/>
    <tableColumn id="4" xr3:uid="{F58F76B1-F019-4D31-AF76-416EE25F5831}" uniqueName="4" name="QTY1" totalsRowFunction="sum" queryTableFieldId="4"/>
    <tableColumn id="5" xr3:uid="{767632B1-637F-41F6-9B65-E6DF9CA70A0E}" uniqueName="5" name="QTY2" totalsRowFunction="sum" queryTableFieldId="5"/>
    <tableColumn id="6" xr3:uid="{053E4FE3-C577-4105-9E4A-FEA4668AF582}" uniqueName="6" name="EUR" queryTableFieldId="6" dataDxfId="113" totalsRowDxfId="114"/>
    <tableColumn id="7" xr3:uid="{D86EB141-1CC6-4014-A62E-0EFA63602E7F}" uniqueName="7" name="USD" queryTableFieldId="7" dataDxfId="111" totalsRowDxfId="112">
      <calculatedColumnFormula>xls_monitor[[#This Row],[PLN]]/Kusy!$C$3</calculatedColumnFormula>
    </tableColumn>
    <tableColumn id="8" xr3:uid="{74F7EDAB-666F-4473-87EA-1E4F8B796E61}" uniqueName="8" name="GBP" queryTableFieldId="8" dataDxfId="109" totalsRowDxfId="110">
      <calculatedColumnFormula>xls_monitor[[#This Row],[PLN]]/Kusy!$C$12</calculatedColumnFormula>
    </tableColumn>
    <tableColumn id="9" xr3:uid="{EFBB3B44-B01E-4CA8-89EC-B4D8DDF6A00D}" uniqueName="9" name="PLN" queryTableFieldId="9" dataDxfId="107" totalsRowDxfId="108">
      <calculatedColumnFormula>xls_monitor[[#This Row],[EUR]]*Kusy!$C$9</calculatedColumnFormula>
    </tableColumn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758A46C-A5F4-4179-B396-A7A841F3B0E9}" name="xls_ram" displayName="xls_ram" ref="A1:I37" tableType="queryTable" totalsRowCount="1">
  <autoFilter ref="A1:I36" xr:uid="{ECD4F73D-CFF4-4F66-8359-36761EE6392E}"/>
  <sortState xmlns:xlrd2="http://schemas.microsoft.com/office/spreadsheetml/2017/richdata2" ref="A2:I36">
    <sortCondition descending="1" ref="D1:D36"/>
  </sortState>
  <tableColumns count="9">
    <tableColumn id="1" xr3:uid="{EF32228F-3A1E-4A67-B58F-4B5A3A3B4AD3}" uniqueName="1" name="SYMBOL" queryTableFieldId="1" dataDxfId="105" totalsRowDxfId="106"/>
    <tableColumn id="2" xr3:uid="{505D1884-112E-4176-8B43-52AB426ED43F}" uniqueName="2" name="ITEM" queryTableFieldId="2" dataDxfId="103" totalsRowDxfId="104"/>
    <tableColumn id="3" xr3:uid="{8568B4A5-17E0-483A-8893-0B1DD8A52174}" uniqueName="3" name="GROUP" queryTableFieldId="3" dataDxfId="101" totalsRowDxfId="102"/>
    <tableColumn id="4" xr3:uid="{3B78C7A6-416A-440D-BADA-BCEEADD42EB6}" uniqueName="4" name="QTY1" totalsRowFunction="sum" queryTableFieldId="4"/>
    <tableColumn id="5" xr3:uid="{E1124100-D913-40B2-B21F-08C507B82DF7}" uniqueName="5" name="QTY2" totalsRowFunction="sum" queryTableFieldId="5"/>
    <tableColumn id="6" xr3:uid="{2AED1DE8-794B-4A0D-9069-7BB322488052}" uniqueName="6" name="EUR" queryTableFieldId="6" dataDxfId="99" totalsRowDxfId="100" dataCellStyle="Walutowy"/>
    <tableColumn id="7" xr3:uid="{423D3C23-74E3-4A32-9305-892069E1080F}" uniqueName="7" name="USD" queryTableFieldId="7" dataDxfId="97" totalsRowDxfId="98">
      <calculatedColumnFormula>xls_ram[[#This Row],[PLN]]/Kusy!$C$3</calculatedColumnFormula>
    </tableColumn>
    <tableColumn id="8" xr3:uid="{005B3D3B-A3E7-4B34-B9BF-01AA7245FFE9}" uniqueName="8" name="GBP" queryTableFieldId="8" dataDxfId="95" totalsRowDxfId="96">
      <calculatedColumnFormula>xls_ram[[#This Row],[PLN]]/Kusy!$C$12</calculatedColumnFormula>
    </tableColumn>
    <tableColumn id="9" xr3:uid="{027320F8-1314-4166-8520-58900DBDEBA5}" uniqueName="9" name="PLN" queryTableFieldId="9" dataDxfId="93" totalsRowDxfId="94">
      <calculatedColumnFormula>xls_ram[[#This Row],[EUR]]*Kusy!$C$9</calculatedColumnFormula>
    </tableColumn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06A6C8B-D76B-47F9-8696-8E1B6277ECC1}" name="xls_mobile" displayName="xls_mobile" ref="A1:I4" tableType="queryTable" totalsRowShown="0">
  <autoFilter ref="A1:I4" xr:uid="{F67EAA64-85D0-455D-A5CD-1AC42B360930}"/>
  <tableColumns count="9">
    <tableColumn id="1" xr3:uid="{1C537B2E-F451-409D-8BD8-6CE066E513E8}" uniqueName="1" name="SYMBOL" queryTableFieldId="1" dataDxfId="92"/>
    <tableColumn id="2" xr3:uid="{EC919835-1D59-49B2-BCED-D3704130D5A8}" uniqueName="2" name="ITEM" queryTableFieldId="2" dataDxfId="91"/>
    <tableColumn id="3" xr3:uid="{E061D69E-2CF3-4191-8F58-73E09FE509C9}" uniqueName="3" name="GROUP" queryTableFieldId="3" dataDxfId="90"/>
    <tableColumn id="4" xr3:uid="{6895D54F-84AB-4195-B836-CE815873FDFA}" uniqueName="4" name="QTY1" queryTableFieldId="4"/>
    <tableColumn id="5" xr3:uid="{4A6EC0D3-DD71-481F-BC9D-36002312F98F}" uniqueName="5" name="QTY2" queryTableFieldId="5"/>
    <tableColumn id="6" xr3:uid="{4523B7C4-0C5A-4E79-A006-DC4996B2B6AB}" uniqueName="6" name="EUR" queryTableFieldId="6" dataDxfId="89"/>
    <tableColumn id="7" xr3:uid="{7D8C8499-C564-4DE2-89E1-7E725748D171}" uniqueName="7" name="USD" queryTableFieldId="7" dataDxfId="88">
      <calculatedColumnFormula>xls_mobile[[#This Row],[PLN]]/Kusy!$C$3</calculatedColumnFormula>
    </tableColumn>
    <tableColumn id="8" xr3:uid="{506D9793-14D5-408B-9BBF-9E3AC4A37663}" uniqueName="8" name="GBP" queryTableFieldId="8" dataDxfId="87">
      <calculatedColumnFormula>xls_mobile[[#This Row],[PLN]]/Kusy!$C$12</calculatedColumnFormula>
    </tableColumn>
    <tableColumn id="9" xr3:uid="{400FF527-1A38-49B2-A2A9-121F5A7EF712}" uniqueName="9" name="PLN" queryTableFieldId="9" dataDxfId="86" dataCellStyle="Walutowy">
      <calculatedColumnFormula>xls_mobile[[#This Row],[EUR]]*Kusy!$C$9</calculatedColumnFormula>
    </tableColumn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60FCA83-B803-4AEE-ABBA-D02605E39693}" name="xls_disk" displayName="xls_disk" ref="A1:I54" tableType="queryTable" totalsRowCount="1">
  <autoFilter ref="A1:I53" xr:uid="{504986D9-A3F7-415C-943B-89842399EC5E}"/>
  <sortState xmlns:xlrd2="http://schemas.microsoft.com/office/spreadsheetml/2017/richdata2" ref="A2:I53">
    <sortCondition ref="C1:C53"/>
  </sortState>
  <tableColumns count="9">
    <tableColumn id="1" xr3:uid="{CA96FCAF-1942-430F-8FAE-AF502F6C51E1}" uniqueName="1" name="SYMBOL" queryTableFieldId="1" dataDxfId="84" totalsRowDxfId="85"/>
    <tableColumn id="2" xr3:uid="{3A6E88AF-69C7-4444-A38C-437A160813B5}" uniqueName="2" name="ITEM" queryTableFieldId="2" dataDxfId="82" totalsRowDxfId="83"/>
    <tableColumn id="3" xr3:uid="{69D8E71B-2BAD-4DC4-8EAC-E4B4859BE281}" uniqueName="3" name="GROUP" queryTableFieldId="3" dataDxfId="80" totalsRowDxfId="81"/>
    <tableColumn id="4" xr3:uid="{135A733E-1AAD-44F9-A7FA-F4EFBEE68D03}" uniqueName="4" name="QTY1" totalsRowFunction="sum" queryTableFieldId="4"/>
    <tableColumn id="5" xr3:uid="{F7F48495-912C-42BB-93E7-EEDD821A9DE1}" uniqueName="5" name="QTY2" totalsRowFunction="sum" queryTableFieldId="5"/>
    <tableColumn id="6" xr3:uid="{7F0D228C-FEB9-4D70-B45E-A028F4186635}" uniqueName="6" name="EUR" queryTableFieldId="6" dataDxfId="78" totalsRowDxfId="79"/>
    <tableColumn id="7" xr3:uid="{D66FEF32-0CF5-4BB6-8E63-17B58DB2C5F1}" uniqueName="7" name="USD" queryTableFieldId="7" dataDxfId="76" totalsRowDxfId="77">
      <calculatedColumnFormula>xls_disk[[#This Row],[PLN]]/Kusy!$C$3</calculatedColumnFormula>
    </tableColumn>
    <tableColumn id="8" xr3:uid="{30A87D64-7B65-4193-B3C9-75602BA6BFB8}" uniqueName="8" name="GBP" queryTableFieldId="8" dataDxfId="74" totalsRowDxfId="75">
      <calculatedColumnFormula>xls_disk[[#This Row],[PLN]]/Kusy!$C$12</calculatedColumnFormula>
    </tableColumn>
    <tableColumn id="9" xr3:uid="{1898207D-4DC8-4104-9E6E-0E1AA82F5A04}" uniqueName="9" name="PLN" queryTableFieldId="9" dataDxfId="72" totalsRowDxfId="73" dataCellStyle="Walutowy">
      <calculatedColumnFormula>xls_disk[[#This Row],[EUR]]*Kusy!$C$9</calculatedColumnFormula>
    </tableColumn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B811C6A-40ED-43CF-BAE0-03839F08D031}" name="xls_aio" displayName="xls_aio" ref="A1:I2" tableType="queryTable" totalsRowShown="0">
  <autoFilter ref="A1:I2" xr:uid="{02236A45-4B96-4424-B05C-D8E91477946F}"/>
  <tableColumns count="9">
    <tableColumn id="1" xr3:uid="{60051005-904A-42D4-8848-1FBE52FA78FF}" uniqueName="1" name="SYMBOL" queryTableFieldId="1" dataDxfId="71"/>
    <tableColumn id="2" xr3:uid="{0CB8DFD6-7D8D-4D67-9E7E-C5A0E171FF7A}" uniqueName="2" name="ITEM" queryTableFieldId="2" dataDxfId="70"/>
    <tableColumn id="3" xr3:uid="{5DA20BA9-E5D3-4651-93AB-EFC0634009AE}" uniqueName="3" name="GROUP" queryTableFieldId="3" dataDxfId="69"/>
    <tableColumn id="4" xr3:uid="{B691B958-96A5-48A0-A4E6-CD4B35C2119B}" uniqueName="4" name="QTY1" queryTableFieldId="4"/>
    <tableColumn id="5" xr3:uid="{72A53131-E579-4873-B2C0-DEB71AC2A849}" uniqueName="5" name="QTY2" queryTableFieldId="5"/>
    <tableColumn id="6" xr3:uid="{DF091CD1-BEB3-4335-8CD9-2615FD67EAF7}" uniqueName="6" name="EUR" queryTableFieldId="6" dataDxfId="68" dataCellStyle="Walutowy"/>
    <tableColumn id="7" xr3:uid="{03F705D3-C2F7-4C6C-AC6F-B99FADEB9C69}" uniqueName="7" name="USD" queryTableFieldId="7" dataDxfId="67">
      <calculatedColumnFormula>xls_aio[[#This Row],[PLN]]/Kusy!$C$3</calculatedColumnFormula>
    </tableColumn>
    <tableColumn id="8" xr3:uid="{EAE55FF4-C4FC-474A-A2DD-4C85877646B6}" uniqueName="8" name="GBP" queryTableFieldId="8" dataDxfId="66">
      <calculatedColumnFormula>xls_aio[[#This Row],[PLN]]/Kusy!$C$12</calculatedColumnFormula>
    </tableColumn>
    <tableColumn id="9" xr3:uid="{E6784B08-DD14-4ED7-873A-8D4FA1B99C50}" uniqueName="9" name="PLN" queryTableFieldId="9" dataDxfId="65" dataCellStyle="Walutowy">
      <calculatedColumnFormula>xls_aio[[#This Row],[EUR]]*Kusy!$C$9</calculatedColumnFormula>
    </tableColumn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2DA932F-1958-4910-AA6E-901C526FBE69}" name="xls_printer" displayName="xls_printer" ref="A1:I27" tableType="queryTable" totalsRowShown="0">
  <autoFilter ref="A1:I27" xr:uid="{36646B54-6851-4256-9436-345C89A5C16D}"/>
  <sortState xmlns:xlrd2="http://schemas.microsoft.com/office/spreadsheetml/2017/richdata2" ref="A2:I27">
    <sortCondition descending="1" ref="B1:B27"/>
  </sortState>
  <tableColumns count="9">
    <tableColumn id="1" xr3:uid="{62A41FE4-4CEE-4C14-95C8-594D9B129B1C}" uniqueName="1" name="SYMBOL" queryTableFieldId="1" dataDxfId="64"/>
    <tableColumn id="2" xr3:uid="{C7868CAA-4987-4578-8C4D-DC76209D6EB9}" uniqueName="2" name="ITEM" queryTableFieldId="2" dataDxfId="63"/>
    <tableColumn id="3" xr3:uid="{DFACEE80-E746-4C89-A57A-C08456218639}" uniqueName="3" name="GROUP" queryTableFieldId="3" dataDxfId="62"/>
    <tableColumn id="4" xr3:uid="{D2BC1E6F-8ECB-40A9-9D05-F8A37836CB81}" uniqueName="4" name="QTY1" queryTableFieldId="4"/>
    <tableColumn id="5" xr3:uid="{9AEA34AD-E0B3-4FB6-8114-8B8AAE845202}" uniqueName="5" name="QTY2" queryTableFieldId="5"/>
    <tableColumn id="6" xr3:uid="{661F4475-1605-4046-B68E-2E3EE70257B8}" uniqueName="6" name="EUR" queryTableFieldId="6" dataDxfId="61"/>
    <tableColumn id="7" xr3:uid="{F0A9B373-7DA4-41BF-B09F-4F5A4B3C201F}" uniqueName="7" name="USD" queryTableFieldId="7" dataDxfId="60">
      <calculatedColumnFormula>xls_printer[[#This Row],[PLN]]/Kusy!$C$3</calculatedColumnFormula>
    </tableColumn>
    <tableColumn id="8" xr3:uid="{512C3818-CCD5-41F3-8806-E9B9F4DB4348}" uniqueName="8" name="GBP" queryTableFieldId="8" dataDxfId="59">
      <calculatedColumnFormula>xls_printer[[#This Row],[PLN]]/Kusy!$C$12</calculatedColumnFormula>
    </tableColumn>
    <tableColumn id="9" xr3:uid="{DBCEACF2-8981-4DAA-ABDF-B8D413F94652}" uniqueName="9" name="PLN" queryTableFieldId="9" dataDxfId="58" dataCellStyle="Walutowy">
      <calculatedColumnFormula>xls_printer[[#This Row],[EUR]]*Kusy!$C$9</calculatedColumnFormula>
    </tableColumn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FBFABC2-42C5-49CF-89F6-2D41B0CA752A}" name="xls_cpu" displayName="xls_cpu" ref="A1:I27" tableType="queryTable" totalsRowCount="1" headerRowDxfId="57" dataDxfId="56" totalsRowDxfId="55">
  <autoFilter ref="A1:I26" xr:uid="{C2585703-9207-40E1-B61A-964DDCFE01A0}"/>
  <sortState xmlns:xlrd2="http://schemas.microsoft.com/office/spreadsheetml/2017/richdata2" ref="A2:I26">
    <sortCondition descending="1" ref="D1:D26"/>
  </sortState>
  <tableColumns count="9">
    <tableColumn id="1" xr3:uid="{0A533597-1A11-4BD2-8943-0552B518405E}" uniqueName="1" name="SYMBOL" queryTableFieldId="1" dataDxfId="53" totalsRowDxfId="54"/>
    <tableColumn id="2" xr3:uid="{44EED0FD-C5D3-47F2-808A-0D613182CC26}" uniqueName="2" name="ITEM" queryTableFieldId="2" dataDxfId="51" totalsRowDxfId="52"/>
    <tableColumn id="3" xr3:uid="{EBC713D8-82D8-40AB-96C6-F42A6D5C222F}" uniqueName="3" name="GROUP" queryTableFieldId="3" dataDxfId="49" totalsRowDxfId="50"/>
    <tableColumn id="4" xr3:uid="{72447080-F6D1-447B-9DB2-BA375EFFD132}" uniqueName="4" name="QTY1" totalsRowFunction="sum" queryTableFieldId="4" dataDxfId="47" totalsRowDxfId="48"/>
    <tableColumn id="5" xr3:uid="{D94E7780-AB04-40BB-BD63-93F083903D2F}" uniqueName="5" name="QTY2" totalsRowFunction="sum" queryTableFieldId="5" dataDxfId="45" totalsRowDxfId="46"/>
    <tableColumn id="6" xr3:uid="{7B256146-A557-437C-95E9-9D25F5102C23}" uniqueName="6" name="EUR" queryTableFieldId="6" dataDxfId="43" totalsRowDxfId="44"/>
    <tableColumn id="7" xr3:uid="{8BF686C8-234B-4316-BD4F-A8E509C052F2}" uniqueName="7" name="USD" queryTableFieldId="7" dataDxfId="41" totalsRowDxfId="42">
      <calculatedColumnFormula>xls_cpu[[#This Row],[PLN]]/Kusy!$C$3</calculatedColumnFormula>
    </tableColumn>
    <tableColumn id="8" xr3:uid="{A1945107-4480-42AB-AAE3-FF085E16010A}" uniqueName="8" name="GBP" queryTableFieldId="8" dataDxfId="39" totalsRowDxfId="40">
      <calculatedColumnFormula>xls_cpu[[#This Row],[PLN]]/Kusy!$C$12</calculatedColumnFormula>
    </tableColumn>
    <tableColumn id="9" xr3:uid="{D8844761-9B2B-421F-A5BA-B906C1AA3E2F}" uniqueName="9" name="PLN" queryTableFieldId="9" dataDxfId="37" totalsRowDxfId="38" dataCellStyle="Walutowy">
      <calculatedColumnFormula>xls_cpu[[#This Row],[EUR]]*Kusy!$C$9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3" Type="http://schemas.microsoft.com/office/2019/04/relationships/namedSheetView" Target="../namedSheetViews/namedSheetView1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9CF18-4DF3-4F79-A4CB-0E4B68A6E96D}">
  <sheetPr codeName="Arkusz1"/>
  <dimension ref="A1:J168"/>
  <sheetViews>
    <sheetView zoomScaleNormal="100" workbookViewId="0">
      <selection activeCell="E36" sqref="E36"/>
    </sheetView>
  </sheetViews>
  <sheetFormatPr defaultRowHeight="15"/>
  <cols>
    <col min="1" max="1" width="24.28515625" bestFit="1" customWidth="1"/>
    <col min="2" max="2" width="50.7109375" bestFit="1" customWidth="1"/>
    <col min="3" max="3" width="16.140625" bestFit="1" customWidth="1"/>
    <col min="4" max="5" width="7.85546875" bestFit="1" customWidth="1"/>
    <col min="6" max="6" width="8.28515625" style="4" bestFit="1" customWidth="1"/>
    <col min="7" max="7" width="8.140625" style="17" bestFit="1" customWidth="1"/>
    <col min="8" max="8" width="8.42578125" style="15" bestFit="1" customWidth="1"/>
    <col min="9" max="9" width="8.7109375" style="12" bestFit="1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s="4" t="s">
        <v>5</v>
      </c>
      <c r="G1" s="17" t="s">
        <v>6</v>
      </c>
      <c r="H1" s="15" t="s">
        <v>7</v>
      </c>
      <c r="I1" s="12" t="s">
        <v>8</v>
      </c>
    </row>
    <row r="2" spans="1:9">
      <c r="A2" s="24" t="s">
        <v>9</v>
      </c>
      <c r="B2" s="24" t="s">
        <v>10</v>
      </c>
      <c r="C2" s="24" t="s">
        <v>11</v>
      </c>
      <c r="D2" s="25">
        <v>32</v>
      </c>
      <c r="E2">
        <v>0</v>
      </c>
      <c r="F2" s="4">
        <v>87.67</v>
      </c>
      <c r="G2" s="17">
        <f>xls_notebook[[#This Row],[PLN]]/Kusy!$C$3</f>
        <v>104.016660445309</v>
      </c>
      <c r="H2" s="15">
        <f>xls_notebook[[#This Row],[PLN]]/Kusy!$C$12</f>
        <v>75.14190888547067</v>
      </c>
      <c r="I2" s="12">
        <f>xls_notebook[[#This Row],[EUR]]*Kusy!$C$9</f>
        <v>395.68977799999999</v>
      </c>
    </row>
    <row r="3" spans="1:9">
      <c r="A3" s="1" t="s">
        <v>12</v>
      </c>
      <c r="B3" s="1" t="s">
        <v>13</v>
      </c>
      <c r="C3" s="1" t="s">
        <v>11</v>
      </c>
      <c r="D3">
        <v>30</v>
      </c>
      <c r="E3">
        <v>0</v>
      </c>
      <c r="F3" s="4">
        <v>99.1</v>
      </c>
      <c r="G3" s="17">
        <f>xls_notebook[[#This Row],[PLN]]/Kusy!$C$3</f>
        <v>117.5778607292132</v>
      </c>
      <c r="H3" s="15">
        <f>xls_notebook[[#This Row],[PLN]]/Kusy!$C$12</f>
        <v>84.93855561252586</v>
      </c>
      <c r="I3" s="12">
        <f>xls_notebook[[#This Row],[EUR]]*Kusy!$C$9</f>
        <v>447.27793999999994</v>
      </c>
    </row>
    <row r="4" spans="1:9">
      <c r="A4" s="1" t="s">
        <v>14</v>
      </c>
      <c r="B4" s="1" t="s">
        <v>15</v>
      </c>
      <c r="C4" s="1" t="s">
        <v>11</v>
      </c>
      <c r="D4">
        <v>28</v>
      </c>
      <c r="E4">
        <v>0</v>
      </c>
      <c r="F4" s="4">
        <v>75.98</v>
      </c>
      <c r="G4" s="17">
        <f>xls_notebook[[#This Row],[PLN]]/Kusy!$C$3</f>
        <v>90.146981414789309</v>
      </c>
      <c r="H4" s="15">
        <f>xls_notebook[[#This Row],[PLN]]/Kusy!$C$12</f>
        <v>65.122416301107123</v>
      </c>
      <c r="I4" s="12">
        <f>xls_notebook[[#This Row],[EUR]]*Kusy!$C$9</f>
        <v>342.92813200000001</v>
      </c>
    </row>
    <row r="5" spans="1:9">
      <c r="A5" s="1" t="s">
        <v>16</v>
      </c>
      <c r="B5" s="1" t="s">
        <v>17</v>
      </c>
      <c r="C5" s="1" t="s">
        <v>11</v>
      </c>
      <c r="D5">
        <v>25</v>
      </c>
      <c r="E5">
        <v>0</v>
      </c>
      <c r="F5" s="4">
        <v>72.680000000000007</v>
      </c>
      <c r="G5" s="17">
        <f>xls_notebook[[#This Row],[PLN]]/Kusy!$C$3</f>
        <v>86.231674246208044</v>
      </c>
      <c r="H5" s="15">
        <f>xls_notebook[[#This Row],[PLN]]/Kusy!$C$12</f>
        <v>62.293988112193553</v>
      </c>
      <c r="I5" s="12">
        <f>xls_notebook[[#This Row],[EUR]]*Kusy!$C$9</f>
        <v>328.03391200000004</v>
      </c>
    </row>
    <row r="6" spans="1:9">
      <c r="A6" s="1" t="s">
        <v>18</v>
      </c>
      <c r="B6" s="1" t="s">
        <v>19</v>
      </c>
      <c r="C6" s="1" t="s">
        <v>11</v>
      </c>
      <c r="D6">
        <v>23</v>
      </c>
      <c r="E6">
        <v>0</v>
      </c>
      <c r="F6" s="4">
        <v>99.1</v>
      </c>
      <c r="G6" s="17">
        <f>xls_notebook[[#This Row],[PLN]]/Kusy!$C$3</f>
        <v>117.5778607292132</v>
      </c>
      <c r="H6" s="15">
        <f>xls_notebook[[#This Row],[PLN]]/Kusy!$C$12</f>
        <v>84.93855561252586</v>
      </c>
      <c r="I6" s="12">
        <f>xls_notebook[[#This Row],[EUR]]*Kusy!$C$9</f>
        <v>447.27793999999994</v>
      </c>
    </row>
    <row r="7" spans="1:9">
      <c r="A7" s="1" t="s">
        <v>20</v>
      </c>
      <c r="B7" s="1" t="s">
        <v>21</v>
      </c>
      <c r="C7" s="1" t="s">
        <v>22</v>
      </c>
      <c r="D7">
        <v>21</v>
      </c>
      <c r="E7">
        <v>0</v>
      </c>
      <c r="F7" s="4">
        <v>187.02</v>
      </c>
      <c r="G7" s="17">
        <f>xls_notebook[[#This Row],[PLN]]/Kusy!$C$3</f>
        <v>221.89113535396021</v>
      </c>
      <c r="H7" s="15">
        <f>xls_notebook[[#This Row],[PLN]]/Kusy!$C$12</f>
        <v>160.29473936079302</v>
      </c>
      <c r="I7" s="12">
        <f>xls_notebook[[#This Row],[EUR]]*Kusy!$C$9</f>
        <v>844.09606800000006</v>
      </c>
    </row>
    <row r="8" spans="1:9">
      <c r="A8" s="1" t="s">
        <v>23</v>
      </c>
      <c r="B8" s="1" t="s">
        <v>24</v>
      </c>
      <c r="C8" s="1" t="s">
        <v>11</v>
      </c>
      <c r="D8">
        <v>20</v>
      </c>
      <c r="E8">
        <v>0</v>
      </c>
      <c r="F8" s="4">
        <v>111.66</v>
      </c>
      <c r="G8" s="17">
        <f>xls_notebook[[#This Row],[PLN]]/Kusy!$C$3</f>
        <v>132.47975710417705</v>
      </c>
      <c r="H8" s="15">
        <f>xls_notebook[[#This Row],[PLN]]/Kusy!$C$12</f>
        <v>95.703724719421174</v>
      </c>
      <c r="I8" s="12">
        <f>xls_notebook[[#This Row],[EUR]]*Kusy!$C$9</f>
        <v>503.96624399999996</v>
      </c>
    </row>
    <row r="9" spans="1:9">
      <c r="A9" s="1" t="s">
        <v>25</v>
      </c>
      <c r="B9" s="1" t="s">
        <v>26</v>
      </c>
      <c r="C9" s="1" t="s">
        <v>11</v>
      </c>
      <c r="D9">
        <v>15</v>
      </c>
      <c r="E9">
        <v>0</v>
      </c>
      <c r="F9" s="4">
        <v>36.53</v>
      </c>
      <c r="G9" s="17">
        <f>xls_notebook[[#This Row],[PLN]]/Kusy!$C$3</f>
        <v>43.341263899476878</v>
      </c>
      <c r="H9" s="15">
        <f>xls_notebook[[#This Row],[PLN]]/Kusy!$C$12</f>
        <v>31.309842951822102</v>
      </c>
      <c r="I9" s="12">
        <f>xls_notebook[[#This Row],[EUR]]*Kusy!$C$9</f>
        <v>164.87450200000001</v>
      </c>
    </row>
    <row r="10" spans="1:9">
      <c r="A10" s="1" t="s">
        <v>27</v>
      </c>
      <c r="B10" s="1" t="s">
        <v>28</v>
      </c>
      <c r="C10" s="1" t="s">
        <v>11</v>
      </c>
      <c r="D10">
        <v>15</v>
      </c>
      <c r="E10">
        <v>0</v>
      </c>
      <c r="F10" s="4">
        <v>66.069999999999993</v>
      </c>
      <c r="G10" s="17">
        <f>xls_notebook[[#This Row],[PLN]]/Kusy!$C$3</f>
        <v>78.389195341867975</v>
      </c>
      <c r="H10" s="15">
        <f>xls_notebook[[#This Row],[PLN]]/Kusy!$C$12</f>
        <v>56.628560739854528</v>
      </c>
      <c r="I10" s="12">
        <f>xls_notebook[[#This Row],[EUR]]*Kusy!$C$9</f>
        <v>298.20033799999999</v>
      </c>
    </row>
    <row r="11" spans="1:9">
      <c r="A11" s="1" t="s">
        <v>29</v>
      </c>
      <c r="B11" s="1" t="s">
        <v>30</v>
      </c>
      <c r="C11" s="1" t="s">
        <v>11</v>
      </c>
      <c r="D11">
        <v>15</v>
      </c>
      <c r="E11">
        <v>0</v>
      </c>
      <c r="F11" s="4">
        <v>111.93</v>
      </c>
      <c r="G11" s="17">
        <f>xls_notebook[[#This Row],[PLN]]/Kusy!$C$3</f>
        <v>132.8001004179701</v>
      </c>
      <c r="H11" s="15">
        <f>xls_notebook[[#This Row],[PLN]]/Kusy!$C$12</f>
        <v>95.935141571241374</v>
      </c>
      <c r="I11" s="12">
        <f>xls_notebook[[#This Row],[EUR]]*Kusy!$C$9</f>
        <v>505.18486200000001</v>
      </c>
    </row>
    <row r="12" spans="1:9">
      <c r="A12" s="1" t="s">
        <v>31</v>
      </c>
      <c r="B12" s="1" t="s">
        <v>32</v>
      </c>
      <c r="C12" s="1" t="s">
        <v>11</v>
      </c>
      <c r="D12">
        <v>14</v>
      </c>
      <c r="E12">
        <v>0</v>
      </c>
      <c r="F12" s="4">
        <v>60.78</v>
      </c>
      <c r="G12" s="17">
        <f>xls_notebook[[#This Row],[PLN]]/Kusy!$C$3</f>
        <v>72.112839304960445</v>
      </c>
      <c r="H12" s="15">
        <f>xls_notebook[[#This Row],[PLN]]/Kusy!$C$12</f>
        <v>52.094504643080953</v>
      </c>
      <c r="I12" s="12">
        <f>xls_notebook[[#This Row],[EUR]]*Kusy!$C$9</f>
        <v>274.32445200000001</v>
      </c>
    </row>
    <row r="13" spans="1:9">
      <c r="A13" s="1" t="s">
        <v>33</v>
      </c>
      <c r="B13" s="1" t="s">
        <v>34</v>
      </c>
      <c r="C13" s="1" t="s">
        <v>11</v>
      </c>
      <c r="D13">
        <v>14</v>
      </c>
      <c r="E13">
        <v>0</v>
      </c>
      <c r="F13" s="4">
        <v>97.86</v>
      </c>
      <c r="G13" s="17">
        <f>xls_notebook[[#This Row],[PLN]]/Kusy!$C$3</f>
        <v>116.10665439920085</v>
      </c>
      <c r="H13" s="15">
        <f>xls_notebook[[#This Row],[PLN]]/Kusy!$C$12</f>
        <v>83.875752293055314</v>
      </c>
      <c r="I13" s="12">
        <f>xls_notebook[[#This Row],[EUR]]*Kusy!$C$9</f>
        <v>441.68132399999996</v>
      </c>
    </row>
    <row r="14" spans="1:9">
      <c r="A14" s="1" t="s">
        <v>35</v>
      </c>
      <c r="B14" s="1" t="s">
        <v>36</v>
      </c>
      <c r="C14" s="1" t="s">
        <v>11</v>
      </c>
      <c r="D14">
        <v>14</v>
      </c>
      <c r="E14">
        <v>0</v>
      </c>
      <c r="F14" s="4">
        <v>55.47</v>
      </c>
      <c r="G14" s="17">
        <f>xls_notebook[[#This Row],[PLN]]/Kusy!$C$3</f>
        <v>65.812754133697851</v>
      </c>
      <c r="H14" s="15">
        <f>xls_notebook[[#This Row],[PLN]]/Kusy!$C$12</f>
        <v>47.54330655728365</v>
      </c>
      <c r="I14" s="12">
        <f>xls_notebook[[#This Row],[EUR]]*Kusy!$C$9</f>
        <v>250.35829799999999</v>
      </c>
    </row>
    <row r="15" spans="1:9">
      <c r="A15" s="1" t="s">
        <v>37</v>
      </c>
      <c r="B15" s="1" t="s">
        <v>38</v>
      </c>
      <c r="C15" s="1" t="s">
        <v>22</v>
      </c>
      <c r="D15">
        <v>12</v>
      </c>
      <c r="E15">
        <v>0</v>
      </c>
      <c r="F15" s="4">
        <v>328.38</v>
      </c>
      <c r="G15" s="17">
        <f>xls_notebook[[#This Row],[PLN]]/Kusy!$C$3</f>
        <v>389.60865697536866</v>
      </c>
      <c r="H15" s="15">
        <f>xls_notebook[[#This Row],[PLN]]/Kusy!$C$12</f>
        <v>281.45431778043633</v>
      </c>
      <c r="I15" s="12">
        <f>xls_notebook[[#This Row],[EUR]]*Kusy!$C$9</f>
        <v>1482.1102919999998</v>
      </c>
    </row>
    <row r="16" spans="1:9">
      <c r="A16" s="1" t="s">
        <v>39</v>
      </c>
      <c r="B16" s="1" t="s">
        <v>40</v>
      </c>
      <c r="C16" s="1" t="s">
        <v>11</v>
      </c>
      <c r="D16">
        <v>12</v>
      </c>
      <c r="E16">
        <v>0</v>
      </c>
      <c r="F16" s="4">
        <v>82.6</v>
      </c>
      <c r="G16" s="17">
        <f>xls_notebook[[#This Row],[PLN]]/Kusy!$C$3</f>
        <v>98.001324886306875</v>
      </c>
      <c r="H16" s="15">
        <f>xls_notebook[[#This Row],[PLN]]/Kusy!$C$12</f>
        <v>70.79641466795799</v>
      </c>
      <c r="I16" s="12">
        <f>xls_notebook[[#This Row],[EUR]]*Kusy!$C$9</f>
        <v>372.80683999999997</v>
      </c>
    </row>
    <row r="17" spans="1:9">
      <c r="A17" s="1" t="s">
        <v>41</v>
      </c>
      <c r="B17" s="1" t="s">
        <v>42</v>
      </c>
      <c r="C17" s="1" t="s">
        <v>11</v>
      </c>
      <c r="D17">
        <v>12</v>
      </c>
      <c r="E17">
        <v>0</v>
      </c>
      <c r="F17" s="4">
        <v>108.55</v>
      </c>
      <c r="G17" s="17">
        <f>xls_notebook[[#This Row],[PLN]]/Kusy!$C$3</f>
        <v>128.78987671196865</v>
      </c>
      <c r="H17" s="15">
        <f>xls_notebook[[#This Row],[PLN]]/Kusy!$C$12</f>
        <v>93.038145426232916</v>
      </c>
      <c r="I17" s="12">
        <f>xls_notebook[[#This Row],[EUR]]*Kusy!$C$9</f>
        <v>489.92956999999996</v>
      </c>
    </row>
    <row r="18" spans="1:9">
      <c r="A18" s="1" t="s">
        <v>43</v>
      </c>
      <c r="B18" s="1" t="s">
        <v>44</v>
      </c>
      <c r="C18" s="1" t="s">
        <v>22</v>
      </c>
      <c r="D18">
        <v>11</v>
      </c>
      <c r="E18">
        <v>15</v>
      </c>
      <c r="F18" s="4">
        <v>243.06</v>
      </c>
      <c r="G18" s="17">
        <f>xls_notebook[[#This Row],[PLN]]/Kusy!$C$3</f>
        <v>288.38016981677663</v>
      </c>
      <c r="H18" s="15">
        <f>xls_notebook[[#This Row],[PLN]]/Kusy!$C$12</f>
        <v>208.32659260525267</v>
      </c>
      <c r="I18" s="12">
        <f>xls_notebook[[#This Row],[EUR]]*Kusy!$C$9</f>
        <v>1097.027004</v>
      </c>
    </row>
    <row r="19" spans="1:9">
      <c r="A19" s="1" t="s">
        <v>45</v>
      </c>
      <c r="B19" s="1" t="s">
        <v>46</v>
      </c>
      <c r="C19" s="1" t="s">
        <v>22</v>
      </c>
      <c r="D19">
        <v>11</v>
      </c>
      <c r="E19">
        <v>0</v>
      </c>
      <c r="F19" s="4">
        <v>97.66</v>
      </c>
      <c r="G19" s="17">
        <f>xls_notebook[[#This Row],[PLN]]/Kusy!$C$3</f>
        <v>115.86936305565048</v>
      </c>
      <c r="H19" s="15">
        <f>xls_notebook[[#This Row],[PLN]]/Kusy!$C$12</f>
        <v>83.704332402818125</v>
      </c>
      <c r="I19" s="12">
        <f>xls_notebook[[#This Row],[EUR]]*Kusy!$C$9</f>
        <v>440.77864399999999</v>
      </c>
    </row>
    <row r="20" spans="1:9">
      <c r="A20" s="1" t="s">
        <v>47</v>
      </c>
      <c r="B20" s="1" t="s">
        <v>48</v>
      </c>
      <c r="C20" s="1" t="s">
        <v>11</v>
      </c>
      <c r="D20">
        <v>11</v>
      </c>
      <c r="E20">
        <v>0</v>
      </c>
      <c r="F20" s="4">
        <v>87.67</v>
      </c>
      <c r="G20" s="17">
        <f>xls_notebook[[#This Row],[PLN]]/Kusy!$C$3</f>
        <v>104.016660445309</v>
      </c>
      <c r="H20" s="15">
        <f>xls_notebook[[#This Row],[PLN]]/Kusy!$C$12</f>
        <v>75.14190888547067</v>
      </c>
      <c r="I20" s="12">
        <f>xls_notebook[[#This Row],[EUR]]*Kusy!$C$9</f>
        <v>395.68977799999999</v>
      </c>
    </row>
    <row r="21" spans="1:9">
      <c r="A21" s="1" t="s">
        <v>49</v>
      </c>
      <c r="B21" s="1" t="s">
        <v>50</v>
      </c>
      <c r="C21" s="1" t="s">
        <v>11</v>
      </c>
      <c r="D21">
        <v>9</v>
      </c>
      <c r="E21">
        <v>24</v>
      </c>
      <c r="F21" s="4">
        <v>92.42</v>
      </c>
      <c r="G21" s="17">
        <f>xls_notebook[[#This Row],[PLN]]/Kusy!$C$3</f>
        <v>109.65232985463052</v>
      </c>
      <c r="H21" s="15">
        <f>xls_notebook[[#This Row],[PLN]]/Kusy!$C$12</f>
        <v>79.213131278603839</v>
      </c>
      <c r="I21" s="12">
        <f>xls_notebook[[#This Row],[EUR]]*Kusy!$C$9</f>
        <v>417.12842799999999</v>
      </c>
    </row>
    <row r="22" spans="1:9">
      <c r="A22" s="1" t="s">
        <v>51</v>
      </c>
      <c r="B22" s="1" t="s">
        <v>52</v>
      </c>
      <c r="C22" s="1" t="s">
        <v>11</v>
      </c>
      <c r="D22">
        <v>9</v>
      </c>
      <c r="E22">
        <v>0</v>
      </c>
      <c r="F22" s="4">
        <v>138.80000000000001</v>
      </c>
      <c r="G22" s="17">
        <f>xls_notebook[[#This Row],[PLN]]/Kusy!$C$3</f>
        <v>164.68019242396363</v>
      </c>
      <c r="H22" s="15">
        <f>xls_notebook[[#This Row],[PLN]]/Kusy!$C$12</f>
        <v>118.96540382460738</v>
      </c>
      <c r="I22" s="12">
        <f>xls_notebook[[#This Row],[EUR]]*Kusy!$C$9</f>
        <v>626.45992000000001</v>
      </c>
    </row>
    <row r="23" spans="1:9">
      <c r="A23" s="1" t="s">
        <v>53</v>
      </c>
      <c r="B23" s="1" t="s">
        <v>54</v>
      </c>
      <c r="C23" s="1" t="s">
        <v>22</v>
      </c>
      <c r="D23">
        <v>8</v>
      </c>
      <c r="E23">
        <v>10</v>
      </c>
      <c r="F23" s="4">
        <v>248.72</v>
      </c>
      <c r="G23" s="17">
        <f>xls_notebook[[#This Row],[PLN]]/Kusy!$C$3</f>
        <v>295.09551483925242</v>
      </c>
      <c r="H23" s="15">
        <f>xls_notebook[[#This Row],[PLN]]/Kusy!$C$12</f>
        <v>213.17777549896505</v>
      </c>
      <c r="I23" s="12">
        <f>xls_notebook[[#This Row],[EUR]]*Kusy!$C$9</f>
        <v>1122.572848</v>
      </c>
    </row>
    <row r="24" spans="1:9">
      <c r="A24" s="1" t="s">
        <v>55</v>
      </c>
      <c r="B24" s="1" t="s">
        <v>56</v>
      </c>
      <c r="C24" s="1" t="s">
        <v>11</v>
      </c>
      <c r="D24">
        <v>8</v>
      </c>
      <c r="E24">
        <v>0</v>
      </c>
      <c r="F24" s="4">
        <v>70.13</v>
      </c>
      <c r="G24" s="17">
        <f>xls_notebook[[#This Row],[PLN]]/Kusy!$C$3</f>
        <v>83.206209615940679</v>
      </c>
      <c r="H24" s="15">
        <f>xls_notebook[[#This Row],[PLN]]/Kusy!$C$12</f>
        <v>60.108384511669406</v>
      </c>
      <c r="I24" s="12">
        <f>xls_notebook[[#This Row],[EUR]]*Kusy!$C$9</f>
        <v>316.52474199999995</v>
      </c>
    </row>
    <row r="25" spans="1:9">
      <c r="A25" s="1" t="s">
        <v>57</v>
      </c>
      <c r="B25" s="1" t="s">
        <v>58</v>
      </c>
      <c r="C25" s="1" t="s">
        <v>11</v>
      </c>
      <c r="D25">
        <v>8</v>
      </c>
      <c r="E25">
        <v>0</v>
      </c>
      <c r="F25" s="4">
        <v>109</v>
      </c>
      <c r="G25" s="17">
        <f>xls_notebook[[#This Row],[PLN]]/Kusy!$C$3</f>
        <v>129.32378223495701</v>
      </c>
      <c r="H25" s="15">
        <f>xls_notebook[[#This Row],[PLN]]/Kusy!$C$12</f>
        <v>93.423840179266591</v>
      </c>
      <c r="I25" s="12">
        <f>xls_notebook[[#This Row],[EUR]]*Kusy!$C$9</f>
        <v>491.9606</v>
      </c>
    </row>
    <row r="26" spans="1:9">
      <c r="A26" s="1" t="s">
        <v>59</v>
      </c>
      <c r="B26" s="1" t="s">
        <v>60</v>
      </c>
      <c r="C26" s="1" t="s">
        <v>11</v>
      </c>
      <c r="D26">
        <v>7</v>
      </c>
      <c r="E26">
        <v>0</v>
      </c>
      <c r="F26" s="4">
        <v>115.45</v>
      </c>
      <c r="G26" s="17">
        <f>xls_notebook[[#This Row],[PLN]]/Kusy!$C$3</f>
        <v>136.97642806445677</v>
      </c>
      <c r="H26" s="15">
        <f>xls_notebook[[#This Row],[PLN]]/Kusy!$C$12</f>
        <v>98.952131639415867</v>
      </c>
      <c r="I26" s="12">
        <f>xls_notebook[[#This Row],[EUR]]*Kusy!$C$9</f>
        <v>521.07203000000004</v>
      </c>
    </row>
    <row r="27" spans="1:9">
      <c r="A27" s="1" t="s">
        <v>61</v>
      </c>
      <c r="B27" s="1" t="s">
        <v>62</v>
      </c>
      <c r="C27" s="1" t="s">
        <v>11</v>
      </c>
      <c r="D27">
        <v>7</v>
      </c>
      <c r="E27">
        <v>0</v>
      </c>
      <c r="F27" s="4">
        <v>99.1</v>
      </c>
      <c r="G27" s="17">
        <f>xls_notebook[[#This Row],[PLN]]/Kusy!$C$3</f>
        <v>117.5778607292132</v>
      </c>
      <c r="H27" s="15">
        <f>xls_notebook[[#This Row],[PLN]]/Kusy!$C$12</f>
        <v>84.93855561252586</v>
      </c>
      <c r="I27" s="12">
        <f>xls_notebook[[#This Row],[EUR]]*Kusy!$C$9</f>
        <v>447.27793999999994</v>
      </c>
    </row>
    <row r="28" spans="1:9">
      <c r="A28" s="1" t="s">
        <v>63</v>
      </c>
      <c r="B28" s="1" t="s">
        <v>64</v>
      </c>
      <c r="C28" s="1" t="s">
        <v>11</v>
      </c>
      <c r="D28">
        <v>7</v>
      </c>
      <c r="E28">
        <v>0</v>
      </c>
      <c r="F28" s="4">
        <v>142.36000000000001</v>
      </c>
      <c r="G28" s="17">
        <f>xls_notebook[[#This Row],[PLN]]/Kusy!$C$3</f>
        <v>168.9039783391604</v>
      </c>
      <c r="H28" s="15">
        <f>xls_notebook[[#This Row],[PLN]]/Kusy!$C$12</f>
        <v>122.0166778708293</v>
      </c>
      <c r="I28" s="12">
        <f>xls_notebook[[#This Row],[EUR]]*Kusy!$C$9</f>
        <v>642.52762400000006</v>
      </c>
    </row>
    <row r="29" spans="1:9">
      <c r="A29" s="1" t="s">
        <v>65</v>
      </c>
      <c r="B29" s="1" t="s">
        <v>66</v>
      </c>
      <c r="C29" s="1" t="s">
        <v>22</v>
      </c>
      <c r="D29">
        <v>6</v>
      </c>
      <c r="E29">
        <v>0</v>
      </c>
      <c r="F29" s="4">
        <v>216.12</v>
      </c>
      <c r="G29" s="17">
        <f>xls_notebook[[#This Row],[PLN]]/Kusy!$C$3</f>
        <v>256.41702584054048</v>
      </c>
      <c r="H29" s="15">
        <f>xls_notebook[[#This Row],[PLN]]/Kusy!$C$12</f>
        <v>185.23633339030366</v>
      </c>
      <c r="I29" s="12">
        <f>xls_notebook[[#This Row],[EUR]]*Kusy!$C$9</f>
        <v>975.43600800000002</v>
      </c>
    </row>
    <row r="30" spans="1:9">
      <c r="A30" s="1" t="s">
        <v>67</v>
      </c>
      <c r="B30" s="1" t="s">
        <v>68</v>
      </c>
      <c r="C30" s="1" t="s">
        <v>22</v>
      </c>
      <c r="D30">
        <v>6</v>
      </c>
      <c r="E30">
        <v>0</v>
      </c>
      <c r="F30" s="4">
        <v>263.04000000000002</v>
      </c>
      <c r="G30" s="17">
        <f>xls_notebook[[#This Row],[PLN]]/Kusy!$C$3</f>
        <v>312.08557503745959</v>
      </c>
      <c r="H30" s="15">
        <f>xls_notebook[[#This Row],[PLN]]/Kusy!$C$12</f>
        <v>225.45143963994761</v>
      </c>
      <c r="I30" s="12">
        <f>xls_notebook[[#This Row],[EUR]]*Kusy!$C$9</f>
        <v>1187.2047360000001</v>
      </c>
    </row>
    <row r="31" spans="1:9">
      <c r="A31" s="1" t="s">
        <v>69</v>
      </c>
      <c r="B31" s="1" t="s">
        <v>70</v>
      </c>
      <c r="C31" s="1" t="s">
        <v>11</v>
      </c>
      <c r="D31">
        <v>6</v>
      </c>
      <c r="E31">
        <v>0</v>
      </c>
      <c r="F31" s="4">
        <v>129.88999999999999</v>
      </c>
      <c r="G31" s="17">
        <f>xls_notebook[[#This Row],[PLN]]/Kusy!$C$3</f>
        <v>154.10886306879416</v>
      </c>
      <c r="H31" s="15">
        <f>xls_notebook[[#This Row],[PLN]]/Kusy!$C$12</f>
        <v>111.32864771454071</v>
      </c>
      <c r="I31" s="12">
        <f>xls_notebook[[#This Row],[EUR]]*Kusy!$C$9</f>
        <v>586.24552599999993</v>
      </c>
    </row>
    <row r="32" spans="1:9">
      <c r="A32" s="1" t="s">
        <v>71</v>
      </c>
      <c r="B32" s="1" t="s">
        <v>72</v>
      </c>
      <c r="C32" s="1" t="s">
        <v>11</v>
      </c>
      <c r="D32">
        <v>6</v>
      </c>
      <c r="E32">
        <v>0</v>
      </c>
      <c r="F32" s="4">
        <v>106.76</v>
      </c>
      <c r="G32" s="17">
        <f>xls_notebook[[#This Row],[PLN]]/Kusy!$C$3</f>
        <v>126.66611918719278</v>
      </c>
      <c r="H32" s="15">
        <f>xls_notebook[[#This Row],[PLN]]/Kusy!$C$12</f>
        <v>91.503937408610113</v>
      </c>
      <c r="I32" s="12">
        <f>xls_notebook[[#This Row],[EUR]]*Kusy!$C$9</f>
        <v>481.85058400000003</v>
      </c>
    </row>
    <row r="33" spans="1:9">
      <c r="A33" s="1" t="s">
        <v>73</v>
      </c>
      <c r="B33" s="1" t="s">
        <v>74</v>
      </c>
      <c r="C33" s="1" t="s">
        <v>22</v>
      </c>
      <c r="D33">
        <v>5</v>
      </c>
      <c r="E33">
        <v>0</v>
      </c>
      <c r="F33" s="4">
        <v>240.03</v>
      </c>
      <c r="G33" s="17">
        <f>xls_notebook[[#This Row],[PLN]]/Kusy!$C$3</f>
        <v>284.78520596198837</v>
      </c>
      <c r="H33" s="15">
        <f>xls_notebook[[#This Row],[PLN]]/Kusy!$C$12</f>
        <v>205.72958126815928</v>
      </c>
      <c r="I33" s="12">
        <f>xls_notebook[[#This Row],[EUR]]*Kusy!$C$9</f>
        <v>1083.351402</v>
      </c>
    </row>
    <row r="34" spans="1:9">
      <c r="A34" s="1" t="s">
        <v>75</v>
      </c>
      <c r="B34" s="1" t="s">
        <v>76</v>
      </c>
      <c r="C34" s="1" t="s">
        <v>22</v>
      </c>
      <c r="D34">
        <v>5</v>
      </c>
      <c r="E34">
        <v>0</v>
      </c>
      <c r="F34" s="4">
        <v>311.73</v>
      </c>
      <c r="G34" s="17">
        <f>xls_notebook[[#This Row],[PLN]]/Kusy!$C$3</f>
        <v>369.85415262479955</v>
      </c>
      <c r="H34" s="15">
        <f>xls_notebook[[#This Row],[PLN]]/Kusy!$C$12</f>
        <v>267.18361191819059</v>
      </c>
      <c r="I34" s="12">
        <f>xls_notebook[[#This Row],[EUR]]*Kusy!$C$9</f>
        <v>1406.962182</v>
      </c>
    </row>
    <row r="35" spans="1:9">
      <c r="A35" s="1" t="s">
        <v>77</v>
      </c>
      <c r="B35" s="1" t="s">
        <v>78</v>
      </c>
      <c r="C35" s="1" t="s">
        <v>11</v>
      </c>
      <c r="D35">
        <v>5</v>
      </c>
      <c r="E35">
        <v>0</v>
      </c>
      <c r="F35" s="4">
        <v>86.1</v>
      </c>
      <c r="G35" s="17">
        <f>xls_notebook[[#This Row],[PLN]]/Kusy!$C$3</f>
        <v>102.15392339843852</v>
      </c>
      <c r="H35" s="15">
        <f>xls_notebook[[#This Row],[PLN]]/Kusy!$C$12</f>
        <v>73.796262747108742</v>
      </c>
      <c r="I35" s="12">
        <f>xls_notebook[[#This Row],[EUR]]*Kusy!$C$9</f>
        <v>388.60373999999996</v>
      </c>
    </row>
    <row r="36" spans="1:9">
      <c r="A36" s="1" t="s">
        <v>79</v>
      </c>
      <c r="B36" s="1" t="s">
        <v>80</v>
      </c>
      <c r="C36" s="1" t="s">
        <v>11</v>
      </c>
      <c r="D36">
        <v>5</v>
      </c>
      <c r="E36">
        <v>0</v>
      </c>
      <c r="F36" s="4">
        <v>71.58</v>
      </c>
      <c r="G36" s="17">
        <f>xls_notebook[[#This Row],[PLN]]/Kusy!$C$3</f>
        <v>84.926571856680937</v>
      </c>
      <c r="H36" s="15">
        <f>xls_notebook[[#This Row],[PLN]]/Kusy!$C$12</f>
        <v>61.351178715889013</v>
      </c>
      <c r="I36" s="12">
        <f>xls_notebook[[#This Row],[EUR]]*Kusy!$C$9</f>
        <v>323.06917199999998</v>
      </c>
    </row>
    <row r="37" spans="1:9">
      <c r="A37" s="1" t="s">
        <v>81</v>
      </c>
      <c r="B37" s="1" t="s">
        <v>82</v>
      </c>
      <c r="C37" s="1" t="s">
        <v>22</v>
      </c>
      <c r="D37">
        <v>4</v>
      </c>
      <c r="E37">
        <v>0</v>
      </c>
      <c r="F37" s="4">
        <v>298.07</v>
      </c>
      <c r="G37" s="17">
        <f>xls_notebook[[#This Row],[PLN]]/Kusy!$C$3</f>
        <v>353.64715386030855</v>
      </c>
      <c r="H37" s="15">
        <f>xls_notebook[[#This Row],[PLN]]/Kusy!$C$12</f>
        <v>255.47563341499074</v>
      </c>
      <c r="I37" s="12">
        <f>xls_notebook[[#This Row],[EUR]]*Kusy!$C$9</f>
        <v>1345.3091379999998</v>
      </c>
    </row>
    <row r="38" spans="1:9">
      <c r="A38" s="1" t="s">
        <v>83</v>
      </c>
      <c r="B38" s="1" t="s">
        <v>84</v>
      </c>
      <c r="C38" s="1" t="s">
        <v>22</v>
      </c>
      <c r="D38">
        <v>4</v>
      </c>
      <c r="E38">
        <v>0</v>
      </c>
      <c r="F38" s="4">
        <v>201.61</v>
      </c>
      <c r="G38" s="17">
        <f>xls_notebook[[#This Row],[PLN]]/Kusy!$C$3</f>
        <v>239.20153886596043</v>
      </c>
      <c r="H38" s="15">
        <f>xls_notebook[[#This Row],[PLN]]/Kusy!$C$12</f>
        <v>172.79982035359578</v>
      </c>
      <c r="I38" s="12">
        <f>xls_notebook[[#This Row],[EUR]]*Kusy!$C$9</f>
        <v>909.94657400000006</v>
      </c>
    </row>
    <row r="39" spans="1:9">
      <c r="A39" s="1" t="s">
        <v>85</v>
      </c>
      <c r="B39" s="1" t="s">
        <v>86</v>
      </c>
      <c r="C39" s="1" t="s">
        <v>22</v>
      </c>
      <c r="D39">
        <v>4</v>
      </c>
      <c r="E39">
        <v>0</v>
      </c>
      <c r="F39" s="4">
        <v>241.1</v>
      </c>
      <c r="G39" s="17">
        <f>xls_notebook[[#This Row],[PLN]]/Kusy!$C$3</f>
        <v>286.05471464998294</v>
      </c>
      <c r="H39" s="15">
        <f>xls_notebook[[#This Row],[PLN]]/Kusy!$C$12</f>
        <v>206.64667768092824</v>
      </c>
      <c r="I39" s="12">
        <f>xls_notebook[[#This Row],[EUR]]*Kusy!$C$9</f>
        <v>1088.18074</v>
      </c>
    </row>
    <row r="40" spans="1:9">
      <c r="A40" s="1" t="s">
        <v>87</v>
      </c>
      <c r="B40" s="1" t="s">
        <v>88</v>
      </c>
      <c r="C40" s="1" t="s">
        <v>22</v>
      </c>
      <c r="D40">
        <v>4</v>
      </c>
      <c r="E40">
        <v>0</v>
      </c>
      <c r="F40" s="4">
        <v>124.35</v>
      </c>
      <c r="G40" s="17">
        <f>xls_notebook[[#This Row],[PLN]]/Kusy!$C$3</f>
        <v>147.53589285244865</v>
      </c>
      <c r="H40" s="15">
        <f>xls_notebook[[#This Row],[PLN]]/Kusy!$C$12</f>
        <v>106.58031675497064</v>
      </c>
      <c r="I40" s="12">
        <f>xls_notebook[[#This Row],[EUR]]*Kusy!$C$9</f>
        <v>561.24128999999994</v>
      </c>
    </row>
    <row r="41" spans="1:9">
      <c r="A41" s="1" t="s">
        <v>89</v>
      </c>
      <c r="B41" s="1" t="s">
        <v>90</v>
      </c>
      <c r="C41" s="1" t="s">
        <v>11</v>
      </c>
      <c r="D41">
        <v>4</v>
      </c>
      <c r="E41">
        <v>0</v>
      </c>
      <c r="F41" s="4">
        <v>92.41</v>
      </c>
      <c r="G41" s="17">
        <f>xls_notebook[[#This Row],[PLN]]/Kusy!$C$3</f>
        <v>109.640465287453</v>
      </c>
      <c r="H41" s="15">
        <f>xls_notebook[[#This Row],[PLN]]/Kusy!$C$12</f>
        <v>79.204560284091983</v>
      </c>
      <c r="I41" s="12">
        <f>xls_notebook[[#This Row],[EUR]]*Kusy!$C$9</f>
        <v>417.08329399999997</v>
      </c>
    </row>
    <row r="42" spans="1:9">
      <c r="A42" s="1" t="s">
        <v>91</v>
      </c>
      <c r="B42" s="1" t="s">
        <v>92</v>
      </c>
      <c r="C42" s="1" t="s">
        <v>11</v>
      </c>
      <c r="D42">
        <v>4</v>
      </c>
      <c r="E42">
        <v>0</v>
      </c>
      <c r="F42" s="4">
        <v>92.41</v>
      </c>
      <c r="G42" s="17">
        <f>xls_notebook[[#This Row],[PLN]]/Kusy!$C$3</f>
        <v>109.640465287453</v>
      </c>
      <c r="H42" s="15">
        <f>xls_notebook[[#This Row],[PLN]]/Kusy!$C$12</f>
        <v>79.204560284091983</v>
      </c>
      <c r="I42" s="12">
        <f>xls_notebook[[#This Row],[EUR]]*Kusy!$C$9</f>
        <v>417.08329399999997</v>
      </c>
    </row>
    <row r="43" spans="1:9">
      <c r="A43" s="1" t="s">
        <v>93</v>
      </c>
      <c r="B43" s="1" t="s">
        <v>94</v>
      </c>
      <c r="C43" s="1" t="s">
        <v>11</v>
      </c>
      <c r="D43">
        <v>4</v>
      </c>
      <c r="E43">
        <v>0</v>
      </c>
      <c r="F43" s="4">
        <v>53.64</v>
      </c>
      <c r="G43" s="17">
        <f>xls_notebook[[#This Row],[PLN]]/Kusy!$C$3</f>
        <v>63.641538340211874</v>
      </c>
      <c r="H43" s="15">
        <f>xls_notebook[[#This Row],[PLN]]/Kusy!$C$12</f>
        <v>45.974814561613393</v>
      </c>
      <c r="I43" s="12">
        <f>xls_notebook[[#This Row],[EUR]]*Kusy!$C$9</f>
        <v>242.09877599999999</v>
      </c>
    </row>
    <row r="44" spans="1:9">
      <c r="A44" s="1" t="s">
        <v>95</v>
      </c>
      <c r="B44" s="1" t="s">
        <v>96</v>
      </c>
      <c r="C44" s="1" t="s">
        <v>11</v>
      </c>
      <c r="D44">
        <v>4</v>
      </c>
      <c r="E44">
        <v>0</v>
      </c>
      <c r="F44" s="4">
        <v>101.42</v>
      </c>
      <c r="G44" s="17">
        <f>xls_notebook[[#This Row],[PLN]]/Kusy!$C$3</f>
        <v>120.33044031439762</v>
      </c>
      <c r="H44" s="15">
        <f>xls_notebook[[#This Row],[PLN]]/Kusy!$C$12</f>
        <v>86.927026339277234</v>
      </c>
      <c r="I44" s="12">
        <f>xls_notebook[[#This Row],[EUR]]*Kusy!$C$9</f>
        <v>457.74902800000001</v>
      </c>
    </row>
    <row r="45" spans="1:9">
      <c r="A45" s="1" t="s">
        <v>97</v>
      </c>
      <c r="B45" s="1" t="s">
        <v>98</v>
      </c>
      <c r="C45" s="1" t="s">
        <v>11</v>
      </c>
      <c r="D45">
        <v>4</v>
      </c>
      <c r="E45">
        <v>0</v>
      </c>
      <c r="F45" s="4">
        <v>109.58</v>
      </c>
      <c r="G45" s="17">
        <f>xls_notebook[[#This Row],[PLN]]/Kusy!$C$3</f>
        <v>130.01192713125312</v>
      </c>
      <c r="H45" s="15">
        <f>xls_notebook[[#This Row],[PLN]]/Kusy!$C$12</f>
        <v>93.920957860954445</v>
      </c>
      <c r="I45" s="12">
        <f>xls_notebook[[#This Row],[EUR]]*Kusy!$C$9</f>
        <v>494.578372</v>
      </c>
    </row>
    <row r="46" spans="1:9">
      <c r="A46" s="1" t="s">
        <v>99</v>
      </c>
      <c r="B46" s="1" t="s">
        <v>100</v>
      </c>
      <c r="C46" s="1" t="s">
        <v>11</v>
      </c>
      <c r="D46">
        <v>4</v>
      </c>
      <c r="E46">
        <v>0</v>
      </c>
      <c r="F46" s="4">
        <v>182.33</v>
      </c>
      <c r="G46" s="17">
        <f>xls_notebook[[#This Row],[PLN]]/Kusy!$C$3</f>
        <v>216.3266533477038</v>
      </c>
      <c r="H46" s="15">
        <f>xls_notebook[[#This Row],[PLN]]/Kusy!$C$12</f>
        <v>156.274942934731</v>
      </c>
      <c r="I46" s="12">
        <f>xls_notebook[[#This Row],[EUR]]*Kusy!$C$9</f>
        <v>822.92822200000001</v>
      </c>
    </row>
    <row r="47" spans="1:9">
      <c r="A47" s="1" t="s">
        <v>101</v>
      </c>
      <c r="B47" s="1" t="s">
        <v>102</v>
      </c>
      <c r="C47" s="1" t="s">
        <v>11</v>
      </c>
      <c r="D47">
        <v>4</v>
      </c>
      <c r="E47">
        <v>0</v>
      </c>
      <c r="F47" s="4">
        <v>78.290000000000006</v>
      </c>
      <c r="G47" s="17">
        <f>xls_notebook[[#This Row],[PLN]]/Kusy!$C$3</f>
        <v>92.88769643279619</v>
      </c>
      <c r="H47" s="15">
        <f>xls_notebook[[#This Row],[PLN]]/Kusy!$C$12</f>
        <v>67.102316033346625</v>
      </c>
      <c r="I47" s="12">
        <f>xls_notebook[[#This Row],[EUR]]*Kusy!$C$9</f>
        <v>353.354086</v>
      </c>
    </row>
    <row r="48" spans="1:9">
      <c r="A48" s="1" t="s">
        <v>103</v>
      </c>
      <c r="B48" s="1" t="s">
        <v>104</v>
      </c>
      <c r="C48" s="1" t="s">
        <v>11</v>
      </c>
      <c r="D48">
        <v>4</v>
      </c>
      <c r="E48">
        <v>0</v>
      </c>
      <c r="F48" s="4">
        <v>115.66</v>
      </c>
      <c r="G48" s="17">
        <f>xls_notebook[[#This Row],[PLN]]/Kusy!$C$3</f>
        <v>137.22558397518463</v>
      </c>
      <c r="H48" s="15">
        <f>xls_notebook[[#This Row],[PLN]]/Kusy!$C$12</f>
        <v>99.132122524164885</v>
      </c>
      <c r="I48" s="12">
        <f>xls_notebook[[#This Row],[EUR]]*Kusy!$C$9</f>
        <v>522.01984399999992</v>
      </c>
    </row>
    <row r="49" spans="1:9">
      <c r="A49" s="1" t="s">
        <v>105</v>
      </c>
      <c r="B49" s="1" t="s">
        <v>106</v>
      </c>
      <c r="C49" s="1" t="s">
        <v>11</v>
      </c>
      <c r="D49">
        <v>4</v>
      </c>
      <c r="E49">
        <v>0</v>
      </c>
      <c r="F49" s="4">
        <v>115.65</v>
      </c>
      <c r="G49" s="17">
        <f>xls_notebook[[#This Row],[PLN]]/Kusy!$C$3</f>
        <v>137.21371940800714</v>
      </c>
      <c r="H49" s="15">
        <f>xls_notebook[[#This Row],[PLN]]/Kusy!$C$12</f>
        <v>99.123551529653042</v>
      </c>
      <c r="I49" s="12">
        <f>xls_notebook[[#This Row],[EUR]]*Kusy!$C$9</f>
        <v>521.97470999999996</v>
      </c>
    </row>
    <row r="50" spans="1:9">
      <c r="A50" s="1" t="s">
        <v>107</v>
      </c>
      <c r="B50" s="1" t="s">
        <v>108</v>
      </c>
      <c r="C50" s="1" t="s">
        <v>11</v>
      </c>
      <c r="D50">
        <v>4</v>
      </c>
      <c r="E50">
        <v>0</v>
      </c>
      <c r="F50" s="4">
        <v>70.42</v>
      </c>
      <c r="G50" s="17">
        <f>xls_notebook[[#This Row],[PLN]]/Kusy!$C$3</f>
        <v>83.550282064088734</v>
      </c>
      <c r="H50" s="15">
        <f>xls_notebook[[#This Row],[PLN]]/Kusy!$C$12</f>
        <v>60.356943352513333</v>
      </c>
      <c r="I50" s="12">
        <f>xls_notebook[[#This Row],[EUR]]*Kusy!$C$9</f>
        <v>317.83362799999998</v>
      </c>
    </row>
    <row r="51" spans="1:9">
      <c r="A51" s="1" t="s">
        <v>109</v>
      </c>
      <c r="B51" s="1" t="s">
        <v>110</v>
      </c>
      <c r="C51" s="1" t="s">
        <v>11</v>
      </c>
      <c r="D51">
        <v>4</v>
      </c>
      <c r="E51">
        <v>0</v>
      </c>
      <c r="F51" s="4">
        <v>141.4</v>
      </c>
      <c r="G51" s="17">
        <f>xls_notebook[[#This Row],[PLN]]/Kusy!$C$3</f>
        <v>167.76497989011855</v>
      </c>
      <c r="H51" s="15">
        <f>xls_notebook[[#This Row],[PLN]]/Kusy!$C$12</f>
        <v>121.19386239769079</v>
      </c>
      <c r="I51" s="12">
        <f>xls_notebook[[#This Row],[EUR]]*Kusy!$C$9</f>
        <v>638.19475999999997</v>
      </c>
    </row>
    <row r="52" spans="1:9">
      <c r="A52" s="1" t="s">
        <v>111</v>
      </c>
      <c r="B52" s="1" t="s">
        <v>112</v>
      </c>
      <c r="C52" s="1" t="s">
        <v>11</v>
      </c>
      <c r="D52">
        <v>4</v>
      </c>
      <c r="E52">
        <v>0</v>
      </c>
      <c r="F52" s="4">
        <v>76.5</v>
      </c>
      <c r="G52" s="17">
        <f>xls_notebook[[#This Row],[PLN]]/Kusy!$C$3</f>
        <v>90.763938908020293</v>
      </c>
      <c r="H52" s="15">
        <f>xls_notebook[[#This Row],[PLN]]/Kusy!$C$12</f>
        <v>65.568108015723809</v>
      </c>
      <c r="I52" s="12">
        <f>xls_notebook[[#This Row],[EUR]]*Kusy!$C$9</f>
        <v>345.27510000000001</v>
      </c>
    </row>
    <row r="53" spans="1:9">
      <c r="A53" s="1" t="s">
        <v>113</v>
      </c>
      <c r="B53" s="1" t="s">
        <v>114</v>
      </c>
      <c r="C53" s="1" t="s">
        <v>11</v>
      </c>
      <c r="D53">
        <v>4</v>
      </c>
      <c r="E53">
        <v>0</v>
      </c>
      <c r="F53" s="4">
        <v>171.77</v>
      </c>
      <c r="G53" s="17">
        <f>xls_notebook[[#This Row],[PLN]]/Kusy!$C$3</f>
        <v>203.79767040824373</v>
      </c>
      <c r="H53" s="15">
        <f>xls_notebook[[#This Row],[PLN]]/Kusy!$C$12</f>
        <v>147.22397273020755</v>
      </c>
      <c r="I53" s="12">
        <f>xls_notebook[[#This Row],[EUR]]*Kusy!$C$9</f>
        <v>775.26671799999997</v>
      </c>
    </row>
    <row r="54" spans="1:9">
      <c r="A54" s="1" t="s">
        <v>115</v>
      </c>
      <c r="B54" s="1" t="s">
        <v>116</v>
      </c>
      <c r="C54" s="1" t="s">
        <v>22</v>
      </c>
      <c r="D54">
        <v>3</v>
      </c>
      <c r="E54">
        <v>0</v>
      </c>
      <c r="F54" s="4">
        <v>325.41000000000003</v>
      </c>
      <c r="G54" s="17">
        <f>xls_notebook[[#This Row],[PLN]]/Kusy!$C$3</f>
        <v>386.08488052364555</v>
      </c>
      <c r="H54" s="15">
        <f>xls_notebook[[#This Row],[PLN]]/Kusy!$C$12</f>
        <v>278.90873241041419</v>
      </c>
      <c r="I54" s="12">
        <f>xls_notebook[[#This Row],[EUR]]*Kusy!$C$9</f>
        <v>1468.705494</v>
      </c>
    </row>
    <row r="55" spans="1:9">
      <c r="A55" s="1" t="s">
        <v>117</v>
      </c>
      <c r="B55" s="1" t="s">
        <v>118</v>
      </c>
      <c r="C55" s="1" t="s">
        <v>22</v>
      </c>
      <c r="D55">
        <v>3</v>
      </c>
      <c r="E55">
        <v>0</v>
      </c>
      <c r="F55" s="4">
        <v>537.46</v>
      </c>
      <c r="G55" s="17">
        <f>xls_notebook[[#This Row],[PLN]]/Kusy!$C$3</f>
        <v>637.67302752293574</v>
      </c>
      <c r="H55" s="15">
        <f>xls_notebook[[#This Row],[PLN]]/Kusy!$C$12</f>
        <v>460.65667103439108</v>
      </c>
      <c r="I55" s="12">
        <f>xls_notebook[[#This Row],[EUR]]*Kusy!$C$9</f>
        <v>2425.771964</v>
      </c>
    </row>
    <row r="56" spans="1:9">
      <c r="A56" s="1" t="s">
        <v>119</v>
      </c>
      <c r="B56" s="1" t="s">
        <v>120</v>
      </c>
      <c r="C56" s="1" t="s">
        <v>22</v>
      </c>
      <c r="D56">
        <v>3</v>
      </c>
      <c r="E56">
        <v>0</v>
      </c>
      <c r="F56" s="4">
        <v>177.15</v>
      </c>
      <c r="G56" s="17">
        <f>xls_notebook[[#This Row],[PLN]]/Kusy!$C$3</f>
        <v>210.18080754974895</v>
      </c>
      <c r="H56" s="15">
        <f>xls_notebook[[#This Row],[PLN]]/Kusy!$C$12</f>
        <v>151.83516777758788</v>
      </c>
      <c r="I56" s="12">
        <f>xls_notebook[[#This Row],[EUR]]*Kusy!$C$9</f>
        <v>799.54881</v>
      </c>
    </row>
    <row r="57" spans="1:9">
      <c r="A57" s="1" t="s">
        <v>121</v>
      </c>
      <c r="B57" s="1" t="s">
        <v>122</v>
      </c>
      <c r="C57" s="1" t="s">
        <v>22</v>
      </c>
      <c r="D57">
        <v>3</v>
      </c>
      <c r="E57">
        <v>0</v>
      </c>
      <c r="F57" s="4">
        <v>156.5</v>
      </c>
      <c r="G57" s="17">
        <f>xls_notebook[[#This Row],[PLN]]/Kusy!$C$3</f>
        <v>185.68047632817223</v>
      </c>
      <c r="H57" s="15">
        <f>xls_notebook[[#This Row],[PLN]]/Kusy!$C$12</f>
        <v>134.13606411059837</v>
      </c>
      <c r="I57" s="12">
        <f>xls_notebook[[#This Row],[EUR]]*Kusy!$C$9</f>
        <v>706.34709999999995</v>
      </c>
    </row>
    <row r="58" spans="1:9">
      <c r="A58" s="1" t="s">
        <v>123</v>
      </c>
      <c r="B58" s="1" t="s">
        <v>124</v>
      </c>
      <c r="C58" s="1" t="s">
        <v>11</v>
      </c>
      <c r="D58">
        <v>3</v>
      </c>
      <c r="E58">
        <v>0</v>
      </c>
      <c r="F58" s="4">
        <v>84.73</v>
      </c>
      <c r="G58" s="17">
        <f>xls_notebook[[#This Row],[PLN]]/Kusy!$C$3</f>
        <v>100.52847769511843</v>
      </c>
      <c r="H58" s="15">
        <f>xls_notebook[[#This Row],[PLN]]/Kusy!$C$12</f>
        <v>72.622036498984031</v>
      </c>
      <c r="I58" s="12">
        <f>xls_notebook[[#This Row],[EUR]]*Kusy!$C$9</f>
        <v>382.42038200000002</v>
      </c>
    </row>
    <row r="59" spans="1:9">
      <c r="A59" s="1" t="s">
        <v>125</v>
      </c>
      <c r="B59" s="1" t="s">
        <v>126</v>
      </c>
      <c r="C59" s="1" t="s">
        <v>11</v>
      </c>
      <c r="D59">
        <v>3</v>
      </c>
      <c r="E59">
        <v>0</v>
      </c>
      <c r="F59" s="4">
        <v>169.04</v>
      </c>
      <c r="G59" s="17">
        <f>xls_notebook[[#This Row],[PLN]]/Kusy!$C$3</f>
        <v>200.55864356878104</v>
      </c>
      <c r="H59" s="15">
        <f>xls_notebook[[#This Row],[PLN]]/Kusy!$C$12</f>
        <v>144.88409122846994</v>
      </c>
      <c r="I59" s="12">
        <f>xls_notebook[[#This Row],[EUR]]*Kusy!$C$9</f>
        <v>762.94513599999993</v>
      </c>
    </row>
    <row r="60" spans="1:9">
      <c r="A60" s="1" t="s">
        <v>127</v>
      </c>
      <c r="B60" s="1" t="s">
        <v>128</v>
      </c>
      <c r="C60" s="1" t="s">
        <v>11</v>
      </c>
      <c r="D60">
        <v>3</v>
      </c>
      <c r="E60">
        <v>0</v>
      </c>
      <c r="F60" s="4">
        <v>131.13999999999999</v>
      </c>
      <c r="G60" s="17">
        <f>xls_notebook[[#This Row],[PLN]]/Kusy!$C$3</f>
        <v>155.59193396598405</v>
      </c>
      <c r="H60" s="15">
        <f>xls_notebook[[#This Row],[PLN]]/Kusy!$C$12</f>
        <v>112.40002202852313</v>
      </c>
      <c r="I60" s="12">
        <f>xls_notebook[[#This Row],[EUR]]*Kusy!$C$9</f>
        <v>591.88727599999993</v>
      </c>
    </row>
    <row r="61" spans="1:9">
      <c r="A61" s="1" t="s">
        <v>129</v>
      </c>
      <c r="B61" s="1" t="s">
        <v>130</v>
      </c>
      <c r="C61" s="1" t="s">
        <v>11</v>
      </c>
      <c r="D61">
        <v>3</v>
      </c>
      <c r="E61">
        <v>0</v>
      </c>
      <c r="F61" s="4">
        <v>464.47</v>
      </c>
      <c r="G61" s="17">
        <f>xls_notebook[[#This Row],[PLN]]/Kusy!$C$3</f>
        <v>551.07355169422465</v>
      </c>
      <c r="H61" s="15">
        <f>xls_notebook[[#This Row],[PLN]]/Kusy!$C$12</f>
        <v>398.09698209232988</v>
      </c>
      <c r="I61" s="12">
        <f>xls_notebook[[#This Row],[EUR]]*Kusy!$C$9</f>
        <v>2096.338898</v>
      </c>
    </row>
    <row r="62" spans="1:9">
      <c r="A62" s="1" t="s">
        <v>131</v>
      </c>
      <c r="B62" s="1" t="s">
        <v>132</v>
      </c>
      <c r="C62" s="1" t="s">
        <v>11</v>
      </c>
      <c r="D62">
        <v>3</v>
      </c>
      <c r="E62">
        <v>0</v>
      </c>
      <c r="F62" s="4">
        <v>48.06</v>
      </c>
      <c r="G62" s="17">
        <f>xls_notebook[[#This Row],[PLN]]/Kusy!$C$3</f>
        <v>57.021109855156283</v>
      </c>
      <c r="H62" s="15">
        <f>xls_notebook[[#This Row],[PLN]]/Kusy!$C$12</f>
        <v>41.192199623995897</v>
      </c>
      <c r="I62" s="12">
        <f>xls_notebook[[#This Row],[EUR]]*Kusy!$C$9</f>
        <v>216.91400400000001</v>
      </c>
    </row>
    <row r="63" spans="1:9">
      <c r="A63" s="1" t="s">
        <v>133</v>
      </c>
      <c r="B63" s="1" t="s">
        <v>134</v>
      </c>
      <c r="C63" s="1" t="s">
        <v>11</v>
      </c>
      <c r="D63">
        <v>3</v>
      </c>
      <c r="E63">
        <v>0</v>
      </c>
      <c r="F63" s="4">
        <v>80.849999999999994</v>
      </c>
      <c r="G63" s="17">
        <f>xls_notebook[[#This Row],[PLN]]/Kusy!$C$3</f>
        <v>95.925025630241038</v>
      </c>
      <c r="H63" s="15">
        <f>xls_notebook[[#This Row],[PLN]]/Kusy!$C$12</f>
        <v>69.2964906283826</v>
      </c>
      <c r="I63" s="12">
        <f>xls_notebook[[#This Row],[EUR]]*Kusy!$C$9</f>
        <v>364.90838999999994</v>
      </c>
    </row>
    <row r="64" spans="1:9">
      <c r="A64" s="1" t="s">
        <v>135</v>
      </c>
      <c r="B64" s="1" t="s">
        <v>136</v>
      </c>
      <c r="C64" s="1" t="s">
        <v>11</v>
      </c>
      <c r="D64">
        <v>3</v>
      </c>
      <c r="E64">
        <v>0</v>
      </c>
      <c r="F64" s="4">
        <v>133.44999999999999</v>
      </c>
      <c r="G64" s="17">
        <f>xls_notebook[[#This Row],[PLN]]/Kusy!$C$3</f>
        <v>158.33264898399094</v>
      </c>
      <c r="H64" s="15">
        <f>xls_notebook[[#This Row],[PLN]]/Kusy!$C$12</f>
        <v>114.37992176076263</v>
      </c>
      <c r="I64" s="12">
        <f>xls_notebook[[#This Row],[EUR]]*Kusy!$C$9</f>
        <v>602.31322999999998</v>
      </c>
    </row>
    <row r="65" spans="1:9">
      <c r="A65" s="1" t="s">
        <v>137</v>
      </c>
      <c r="B65" s="1" t="s">
        <v>138</v>
      </c>
      <c r="C65" s="1" t="s">
        <v>11</v>
      </c>
      <c r="D65">
        <v>3</v>
      </c>
      <c r="E65">
        <v>0</v>
      </c>
      <c r="F65" s="4">
        <v>67.69</v>
      </c>
      <c r="G65" s="17">
        <f>xls_notebook[[#This Row],[PLN]]/Kusy!$C$3</f>
        <v>80.311255224626066</v>
      </c>
      <c r="H65" s="15">
        <f>xls_notebook[[#This Row],[PLN]]/Kusy!$C$12</f>
        <v>58.01706185077574</v>
      </c>
      <c r="I65" s="12">
        <f>xls_notebook[[#This Row],[EUR]]*Kusy!$C$9</f>
        <v>305.512046</v>
      </c>
    </row>
    <row r="66" spans="1:9">
      <c r="A66" s="1" t="s">
        <v>139</v>
      </c>
      <c r="B66" s="1" t="s">
        <v>140</v>
      </c>
      <c r="C66" s="1" t="s">
        <v>11</v>
      </c>
      <c r="D66">
        <v>3</v>
      </c>
      <c r="E66">
        <v>0</v>
      </c>
      <c r="F66" s="4">
        <v>72.680000000000007</v>
      </c>
      <c r="G66" s="17">
        <f>xls_notebook[[#This Row],[PLN]]/Kusy!$C$3</f>
        <v>86.231674246208044</v>
      </c>
      <c r="H66" s="15">
        <f>xls_notebook[[#This Row],[PLN]]/Kusy!$C$12</f>
        <v>62.293988112193553</v>
      </c>
      <c r="I66" s="12">
        <f>xls_notebook[[#This Row],[EUR]]*Kusy!$C$9</f>
        <v>328.03391200000004</v>
      </c>
    </row>
    <row r="67" spans="1:9">
      <c r="A67" s="1" t="s">
        <v>141</v>
      </c>
      <c r="B67" s="1" t="s">
        <v>142</v>
      </c>
      <c r="C67" s="1" t="s">
        <v>11</v>
      </c>
      <c r="D67">
        <v>3</v>
      </c>
      <c r="E67">
        <v>0</v>
      </c>
      <c r="F67" s="4">
        <v>104.99</v>
      </c>
      <c r="G67" s="17">
        <f>xls_notebook[[#This Row],[PLN]]/Kusy!$C$3</f>
        <v>124.56609079677189</v>
      </c>
      <c r="H67" s="15">
        <f>xls_notebook[[#This Row],[PLN]]/Kusy!$C$12</f>
        <v>89.98687138001101</v>
      </c>
      <c r="I67" s="12">
        <f>xls_notebook[[#This Row],[EUR]]*Kusy!$C$9</f>
        <v>473.86186599999996</v>
      </c>
    </row>
    <row r="68" spans="1:9">
      <c r="A68" s="1" t="s">
        <v>143</v>
      </c>
      <c r="B68" s="1" t="s">
        <v>144</v>
      </c>
      <c r="C68" s="1" t="s">
        <v>11</v>
      </c>
      <c r="D68">
        <v>3</v>
      </c>
      <c r="E68">
        <v>0</v>
      </c>
      <c r="F68" s="4">
        <v>137.02000000000001</v>
      </c>
      <c r="G68" s="17">
        <f>xls_notebook[[#This Row],[PLN]]/Kusy!$C$3</f>
        <v>162.56829946636523</v>
      </c>
      <c r="H68" s="15">
        <f>xls_notebook[[#This Row],[PLN]]/Kusy!$C$12</f>
        <v>117.43976680149642</v>
      </c>
      <c r="I68" s="12">
        <f>xls_notebook[[#This Row],[EUR]]*Kusy!$C$9</f>
        <v>618.42606799999999</v>
      </c>
    </row>
    <row r="69" spans="1:9">
      <c r="A69" s="1" t="s">
        <v>145</v>
      </c>
      <c r="B69" s="1" t="s">
        <v>146</v>
      </c>
      <c r="C69" s="1" t="s">
        <v>22</v>
      </c>
      <c r="D69">
        <v>2</v>
      </c>
      <c r="E69">
        <v>0</v>
      </c>
      <c r="F69" s="4">
        <v>39.770000000000003</v>
      </c>
      <c r="G69" s="17">
        <f>xls_notebook[[#This Row],[PLN]]/Kusy!$C$3</f>
        <v>47.185383664993033</v>
      </c>
      <c r="H69" s="15">
        <f>xls_notebook[[#This Row],[PLN]]/Kusy!$C$12</f>
        <v>34.086845173664521</v>
      </c>
      <c r="I69" s="12">
        <f>xls_notebook[[#This Row],[EUR]]*Kusy!$C$9</f>
        <v>179.497918</v>
      </c>
    </row>
    <row r="70" spans="1:9">
      <c r="A70" s="1" t="s">
        <v>147</v>
      </c>
      <c r="B70" s="1" t="s">
        <v>148</v>
      </c>
      <c r="C70" s="1" t="s">
        <v>22</v>
      </c>
      <c r="D70">
        <v>2</v>
      </c>
      <c r="E70">
        <v>0</v>
      </c>
      <c r="F70" s="4">
        <v>648.16</v>
      </c>
      <c r="G70" s="17">
        <f>xls_notebook[[#This Row],[PLN]]/Kusy!$C$3</f>
        <v>769.01378617807097</v>
      </c>
      <c r="H70" s="15">
        <f>xls_notebook[[#This Row],[PLN]]/Kusy!$C$12</f>
        <v>555.53758028067375</v>
      </c>
      <c r="I70" s="12">
        <f>xls_notebook[[#This Row],[EUR]]*Kusy!$C$9</f>
        <v>2925.4053439999998</v>
      </c>
    </row>
    <row r="71" spans="1:9">
      <c r="A71" s="1" t="s">
        <v>149</v>
      </c>
      <c r="B71" s="1" t="s">
        <v>150</v>
      </c>
      <c r="C71" s="1" t="s">
        <v>22</v>
      </c>
      <c r="D71">
        <v>2</v>
      </c>
      <c r="E71">
        <v>0</v>
      </c>
      <c r="F71" s="4">
        <v>537.46</v>
      </c>
      <c r="G71" s="17">
        <f>xls_notebook[[#This Row],[PLN]]/Kusy!$C$3</f>
        <v>637.67302752293574</v>
      </c>
      <c r="H71" s="15">
        <f>xls_notebook[[#This Row],[PLN]]/Kusy!$C$12</f>
        <v>460.65667103439108</v>
      </c>
      <c r="I71" s="12">
        <f>xls_notebook[[#This Row],[EUR]]*Kusy!$C$9</f>
        <v>2425.771964</v>
      </c>
    </row>
    <row r="72" spans="1:9">
      <c r="A72" s="1" t="s">
        <v>151</v>
      </c>
      <c r="B72" s="1" t="s">
        <v>152</v>
      </c>
      <c r="C72" s="1" t="s">
        <v>22</v>
      </c>
      <c r="D72">
        <v>2</v>
      </c>
      <c r="E72">
        <v>38</v>
      </c>
      <c r="F72" s="4">
        <v>176.46</v>
      </c>
      <c r="G72" s="17">
        <f>xls_notebook[[#This Row],[PLN]]/Kusy!$C$3</f>
        <v>209.36215241450014</v>
      </c>
      <c r="H72" s="15">
        <f>xls_notebook[[#This Row],[PLN]]/Kusy!$C$12</f>
        <v>151.24376915626959</v>
      </c>
      <c r="I72" s="12">
        <f>xls_notebook[[#This Row],[EUR]]*Kusy!$C$9</f>
        <v>796.43456400000002</v>
      </c>
    </row>
    <row r="73" spans="1:9">
      <c r="A73" s="1" t="s">
        <v>153</v>
      </c>
      <c r="B73" s="1" t="s">
        <v>154</v>
      </c>
      <c r="C73" s="1" t="s">
        <v>22</v>
      </c>
      <c r="D73">
        <v>2</v>
      </c>
      <c r="E73">
        <v>20</v>
      </c>
      <c r="F73" s="4">
        <v>269.45999999999998</v>
      </c>
      <c r="G73" s="17">
        <f>xls_notebook[[#This Row],[PLN]]/Kusy!$C$3</f>
        <v>319.70262716542675</v>
      </c>
      <c r="H73" s="15">
        <f>xls_notebook[[#This Row],[PLN]]/Kusy!$C$12</f>
        <v>230.95401811656126</v>
      </c>
      <c r="I73" s="12">
        <f>xls_notebook[[#This Row],[EUR]]*Kusy!$C$9</f>
        <v>1216.180764</v>
      </c>
    </row>
    <row r="74" spans="1:9">
      <c r="A74" s="1" t="s">
        <v>155</v>
      </c>
      <c r="B74" s="1" t="s">
        <v>156</v>
      </c>
      <c r="C74" s="1" t="s">
        <v>22</v>
      </c>
      <c r="D74">
        <v>2</v>
      </c>
      <c r="E74">
        <v>0</v>
      </c>
      <c r="F74" s="4">
        <v>180.29</v>
      </c>
      <c r="G74" s="17">
        <f>xls_notebook[[#This Row],[PLN]]/Kusy!$C$3</f>
        <v>213.9062816434899</v>
      </c>
      <c r="H74" s="15">
        <f>xls_notebook[[#This Row],[PLN]]/Kusy!$C$12</f>
        <v>154.52646005431168</v>
      </c>
      <c r="I74" s="12">
        <f>xls_notebook[[#This Row],[EUR]]*Kusy!$C$9</f>
        <v>813.72088599999995</v>
      </c>
    </row>
    <row r="75" spans="1:9">
      <c r="A75" s="1" t="s">
        <v>157</v>
      </c>
      <c r="B75" s="1" t="s">
        <v>158</v>
      </c>
      <c r="C75" s="1" t="s">
        <v>22</v>
      </c>
      <c r="D75">
        <v>2</v>
      </c>
      <c r="E75">
        <v>0</v>
      </c>
      <c r="F75" s="4">
        <v>149.62</v>
      </c>
      <c r="G75" s="17">
        <f>xls_notebook[[#This Row],[PLN]]/Kusy!$C$3</f>
        <v>177.51765411003916</v>
      </c>
      <c r="H75" s="15">
        <f>xls_notebook[[#This Row],[PLN]]/Kusy!$C$12</f>
        <v>128.23921988643914</v>
      </c>
      <c r="I75" s="12">
        <f>xls_notebook[[#This Row],[EUR]]*Kusy!$C$9</f>
        <v>675.29490799999996</v>
      </c>
    </row>
    <row r="76" spans="1:9">
      <c r="A76" s="1" t="s">
        <v>159</v>
      </c>
      <c r="B76" s="1" t="s">
        <v>160</v>
      </c>
      <c r="C76" s="1" t="s">
        <v>11</v>
      </c>
      <c r="D76">
        <v>2</v>
      </c>
      <c r="E76">
        <v>0</v>
      </c>
      <c r="F76" s="4">
        <v>82.93</v>
      </c>
      <c r="G76" s="17">
        <f>xls_notebook[[#This Row],[PLN]]/Kusy!$C$3</f>
        <v>98.392855603165003</v>
      </c>
      <c r="H76" s="15">
        <f>xls_notebook[[#This Row],[PLN]]/Kusy!$C$12</f>
        <v>71.079257486849357</v>
      </c>
      <c r="I76" s="12">
        <f>xls_notebook[[#This Row],[EUR]]*Kusy!$C$9</f>
        <v>374.29626200000001</v>
      </c>
    </row>
    <row r="77" spans="1:9">
      <c r="A77" s="1" t="s">
        <v>161</v>
      </c>
      <c r="B77" s="1" t="s">
        <v>162</v>
      </c>
      <c r="C77" s="1" t="s">
        <v>11</v>
      </c>
      <c r="D77">
        <v>2</v>
      </c>
      <c r="E77">
        <v>0</v>
      </c>
      <c r="F77" s="4">
        <v>69.38</v>
      </c>
      <c r="G77" s="17">
        <f>xls_notebook[[#This Row],[PLN]]/Kusy!$C$3</f>
        <v>82.316367077626765</v>
      </c>
      <c r="H77" s="15">
        <f>xls_notebook[[#This Row],[PLN]]/Kusy!$C$12</f>
        <v>59.465559923279962</v>
      </c>
      <c r="I77" s="12">
        <f>xls_notebook[[#This Row],[EUR]]*Kusy!$C$9</f>
        <v>313.13969199999997</v>
      </c>
    </row>
    <row r="78" spans="1:9">
      <c r="A78" s="1" t="s">
        <v>163</v>
      </c>
      <c r="B78" s="1" t="s">
        <v>164</v>
      </c>
      <c r="C78" s="1" t="s">
        <v>11</v>
      </c>
      <c r="D78">
        <v>2</v>
      </c>
      <c r="E78">
        <v>0</v>
      </c>
      <c r="F78" s="4">
        <v>64.569999999999993</v>
      </c>
      <c r="G78" s="17">
        <f>xls_notebook[[#This Row],[PLN]]/Kusy!$C$3</f>
        <v>76.609510265240132</v>
      </c>
      <c r="H78" s="15">
        <f>xls_notebook[[#This Row],[PLN]]/Kusy!$C$12</f>
        <v>55.342911563075631</v>
      </c>
      <c r="I78" s="12">
        <f>xls_notebook[[#This Row],[EUR]]*Kusy!$C$9</f>
        <v>291.43023799999997</v>
      </c>
    </row>
    <row r="79" spans="1:9">
      <c r="A79" s="1" t="s">
        <v>165</v>
      </c>
      <c r="B79" s="1" t="s">
        <v>166</v>
      </c>
      <c r="C79" s="1" t="s">
        <v>11</v>
      </c>
      <c r="D79">
        <v>2</v>
      </c>
      <c r="E79">
        <v>0</v>
      </c>
      <c r="F79" s="4">
        <v>92.41</v>
      </c>
      <c r="G79" s="17">
        <f>xls_notebook[[#This Row],[PLN]]/Kusy!$C$3</f>
        <v>109.640465287453</v>
      </c>
      <c r="H79" s="15">
        <f>xls_notebook[[#This Row],[PLN]]/Kusy!$C$12</f>
        <v>79.204560284091983</v>
      </c>
      <c r="I79" s="12">
        <f>xls_notebook[[#This Row],[EUR]]*Kusy!$C$9</f>
        <v>417.08329399999997</v>
      </c>
    </row>
    <row r="80" spans="1:9">
      <c r="A80" s="1" t="s">
        <v>167</v>
      </c>
      <c r="B80" s="1" t="s">
        <v>168</v>
      </c>
      <c r="C80" s="1" t="s">
        <v>11</v>
      </c>
      <c r="D80">
        <v>2</v>
      </c>
      <c r="E80">
        <v>0</v>
      </c>
      <c r="F80" s="4">
        <v>64.08</v>
      </c>
      <c r="G80" s="17">
        <f>xls_notebook[[#This Row],[PLN]]/Kusy!$C$3</f>
        <v>76.028146473541696</v>
      </c>
      <c r="H80" s="15">
        <f>xls_notebook[[#This Row],[PLN]]/Kusy!$C$12</f>
        <v>54.922932831994522</v>
      </c>
      <c r="I80" s="12">
        <f>xls_notebook[[#This Row],[EUR]]*Kusy!$C$9</f>
        <v>289.21867199999997</v>
      </c>
    </row>
    <row r="81" spans="1:9">
      <c r="A81" s="1" t="s">
        <v>169</v>
      </c>
      <c r="B81" s="1" t="s">
        <v>170</v>
      </c>
      <c r="C81" s="1" t="s">
        <v>11</v>
      </c>
      <c r="D81">
        <v>2</v>
      </c>
      <c r="E81">
        <v>0</v>
      </c>
      <c r="F81" s="4">
        <v>143.5</v>
      </c>
      <c r="G81" s="17">
        <f>xls_notebook[[#This Row],[PLN]]/Kusy!$C$3</f>
        <v>170.25653899739754</v>
      </c>
      <c r="H81" s="15">
        <f>xls_notebook[[#This Row],[PLN]]/Kusy!$C$12</f>
        <v>122.99377124518126</v>
      </c>
      <c r="I81" s="12">
        <f>xls_notebook[[#This Row],[EUR]]*Kusy!$C$9</f>
        <v>647.67290000000003</v>
      </c>
    </row>
    <row r="82" spans="1:9">
      <c r="A82" s="1" t="s">
        <v>171</v>
      </c>
      <c r="B82" s="1" t="s">
        <v>172</v>
      </c>
      <c r="C82" s="1" t="s">
        <v>11</v>
      </c>
      <c r="D82">
        <v>2</v>
      </c>
      <c r="E82">
        <v>0</v>
      </c>
      <c r="F82" s="4">
        <v>64.41</v>
      </c>
      <c r="G82" s="17">
        <f>xls_notebook[[#This Row],[PLN]]/Kusy!$C$3</f>
        <v>76.419677190399824</v>
      </c>
      <c r="H82" s="15">
        <f>xls_notebook[[#This Row],[PLN]]/Kusy!$C$12</f>
        <v>55.205775650885876</v>
      </c>
      <c r="I82" s="12">
        <f>xls_notebook[[#This Row],[EUR]]*Kusy!$C$9</f>
        <v>290.70809399999996</v>
      </c>
    </row>
    <row r="83" spans="1:9">
      <c r="A83" s="1" t="s">
        <v>173</v>
      </c>
      <c r="B83" s="1" t="s">
        <v>174</v>
      </c>
      <c r="C83" s="1" t="s">
        <v>11</v>
      </c>
      <c r="D83">
        <v>2</v>
      </c>
      <c r="E83">
        <v>0</v>
      </c>
      <c r="F83" s="4">
        <v>17.88</v>
      </c>
      <c r="G83" s="17">
        <f>xls_notebook[[#This Row],[PLN]]/Kusy!$C$3</f>
        <v>21.213846113403957</v>
      </c>
      <c r="H83" s="15">
        <f>xls_notebook[[#This Row],[PLN]]/Kusy!$C$12</f>
        <v>15.324938187204465</v>
      </c>
      <c r="I83" s="12">
        <f>xls_notebook[[#This Row],[EUR]]*Kusy!$C$9</f>
        <v>80.699591999999996</v>
      </c>
    </row>
    <row r="84" spans="1:9">
      <c r="A84" s="1" t="s">
        <v>175</v>
      </c>
      <c r="B84" s="1" t="s">
        <v>176</v>
      </c>
      <c r="C84" s="1" t="s">
        <v>11</v>
      </c>
      <c r="D84">
        <v>2</v>
      </c>
      <c r="E84">
        <v>0</v>
      </c>
      <c r="F84" s="4">
        <v>33.04</v>
      </c>
      <c r="G84" s="17">
        <f>xls_notebook[[#This Row],[PLN]]/Kusy!$C$3</f>
        <v>39.20052995452275</v>
      </c>
      <c r="H84" s="15">
        <f>xls_notebook[[#This Row],[PLN]]/Kusy!$C$12</f>
        <v>28.318565867183196</v>
      </c>
      <c r="I84" s="12">
        <f>xls_notebook[[#This Row],[EUR]]*Kusy!$C$9</f>
        <v>149.122736</v>
      </c>
    </row>
    <row r="85" spans="1:9">
      <c r="A85" s="1" t="s">
        <v>177</v>
      </c>
      <c r="B85" s="1" t="s">
        <v>178</v>
      </c>
      <c r="C85" s="1" t="s">
        <v>11</v>
      </c>
      <c r="D85">
        <v>2</v>
      </c>
      <c r="E85">
        <v>0</v>
      </c>
      <c r="F85" s="4">
        <v>131.66999999999999</v>
      </c>
      <c r="G85" s="17">
        <f>xls_notebook[[#This Row],[PLN]]/Kusy!$C$3</f>
        <v>156.22075602639256</v>
      </c>
      <c r="H85" s="15">
        <f>xls_notebook[[#This Row],[PLN]]/Kusy!$C$12</f>
        <v>112.85428473765167</v>
      </c>
      <c r="I85" s="12">
        <f>xls_notebook[[#This Row],[EUR]]*Kusy!$C$9</f>
        <v>594.27937799999995</v>
      </c>
    </row>
    <row r="86" spans="1:9">
      <c r="A86" s="1" t="s">
        <v>179</v>
      </c>
      <c r="B86" s="1" t="s">
        <v>180</v>
      </c>
      <c r="C86" s="1" t="s">
        <v>11</v>
      </c>
      <c r="D86">
        <v>2</v>
      </c>
      <c r="E86">
        <v>0</v>
      </c>
      <c r="F86" s="4">
        <v>123.42</v>
      </c>
      <c r="G86" s="17">
        <f>xls_notebook[[#This Row],[PLN]]/Kusy!$C$3</f>
        <v>146.43248810493941</v>
      </c>
      <c r="H86" s="15">
        <f>xls_notebook[[#This Row],[PLN]]/Kusy!$C$12</f>
        <v>105.78321426536773</v>
      </c>
      <c r="I86" s="12">
        <f>xls_notebook[[#This Row],[EUR]]*Kusy!$C$9</f>
        <v>557.04382799999996</v>
      </c>
    </row>
    <row r="87" spans="1:9">
      <c r="A87" s="1" t="s">
        <v>181</v>
      </c>
      <c r="B87" s="1" t="s">
        <v>182</v>
      </c>
      <c r="C87" s="1" t="s">
        <v>11</v>
      </c>
      <c r="D87">
        <v>2</v>
      </c>
      <c r="E87">
        <v>0</v>
      </c>
      <c r="F87" s="4">
        <v>88.1</v>
      </c>
      <c r="G87" s="17">
        <f>xls_notebook[[#This Row],[PLN]]/Kusy!$C$3</f>
        <v>104.52683683394231</v>
      </c>
      <c r="H87" s="15">
        <f>xls_notebook[[#This Row],[PLN]]/Kusy!$C$12</f>
        <v>75.510461649480604</v>
      </c>
      <c r="I87" s="12">
        <f>xls_notebook[[#This Row],[EUR]]*Kusy!$C$9</f>
        <v>397.63053999999994</v>
      </c>
    </row>
    <row r="88" spans="1:9">
      <c r="A88" s="1" t="s">
        <v>183</v>
      </c>
      <c r="B88" s="1" t="s">
        <v>184</v>
      </c>
      <c r="C88" s="1" t="s">
        <v>11</v>
      </c>
      <c r="D88">
        <v>2</v>
      </c>
      <c r="E88">
        <v>0</v>
      </c>
      <c r="F88" s="4">
        <v>204.63</v>
      </c>
      <c r="G88" s="17">
        <f>xls_notebook[[#This Row],[PLN]]/Kusy!$C$3</f>
        <v>242.78463815357114</v>
      </c>
      <c r="H88" s="15">
        <f>xls_notebook[[#This Row],[PLN]]/Kusy!$C$12</f>
        <v>175.3882606961773</v>
      </c>
      <c r="I88" s="12">
        <f>xls_notebook[[#This Row],[EUR]]*Kusy!$C$9</f>
        <v>923.57704200000001</v>
      </c>
    </row>
    <row r="89" spans="1:9">
      <c r="A89" s="1" t="s">
        <v>185</v>
      </c>
      <c r="B89" s="1" t="s">
        <v>186</v>
      </c>
      <c r="C89" s="1" t="s">
        <v>11</v>
      </c>
      <c r="D89">
        <v>2</v>
      </c>
      <c r="E89">
        <v>0</v>
      </c>
      <c r="F89" s="4">
        <v>65.33</v>
      </c>
      <c r="G89" s="17">
        <f>xls_notebook[[#This Row],[PLN]]/Kusy!$C$3</f>
        <v>77.511217370731572</v>
      </c>
      <c r="H89" s="15">
        <f>xls_notebook[[#This Row],[PLN]]/Kusy!$C$12</f>
        <v>55.99430714597694</v>
      </c>
      <c r="I89" s="12">
        <f>xls_notebook[[#This Row],[EUR]]*Kusy!$C$9</f>
        <v>294.86042199999997</v>
      </c>
    </row>
    <row r="90" spans="1:9">
      <c r="A90" s="1" t="s">
        <v>187</v>
      </c>
      <c r="B90" s="1" t="s">
        <v>188</v>
      </c>
      <c r="C90" s="1" t="s">
        <v>11</v>
      </c>
      <c r="D90">
        <v>2</v>
      </c>
      <c r="E90">
        <v>0</v>
      </c>
      <c r="F90" s="4">
        <v>82.73</v>
      </c>
      <c r="G90" s="17">
        <f>xls_notebook[[#This Row],[PLN]]/Kusy!$C$3</f>
        <v>98.155564259614621</v>
      </c>
      <c r="H90" s="15">
        <f>xls_notebook[[#This Row],[PLN]]/Kusy!$C$12</f>
        <v>70.907837596612154</v>
      </c>
      <c r="I90" s="12">
        <f>xls_notebook[[#This Row],[EUR]]*Kusy!$C$9</f>
        <v>373.39358199999998</v>
      </c>
    </row>
    <row r="91" spans="1:9">
      <c r="A91" s="1" t="s">
        <v>189</v>
      </c>
      <c r="B91" s="1" t="s">
        <v>190</v>
      </c>
      <c r="C91" s="1" t="s">
        <v>11</v>
      </c>
      <c r="D91">
        <v>2</v>
      </c>
      <c r="E91">
        <v>0</v>
      </c>
      <c r="F91" s="4">
        <v>104.54</v>
      </c>
      <c r="G91" s="17">
        <f>xls_notebook[[#This Row],[PLN]]/Kusy!$C$3</f>
        <v>124.03218527378355</v>
      </c>
      <c r="H91" s="15">
        <f>xls_notebook[[#This Row],[PLN]]/Kusy!$C$12</f>
        <v>89.601176626977349</v>
      </c>
      <c r="I91" s="12">
        <f>xls_notebook[[#This Row],[EUR]]*Kusy!$C$9</f>
        <v>471.83083600000003</v>
      </c>
    </row>
    <row r="92" spans="1:9">
      <c r="A92" s="1" t="s">
        <v>191</v>
      </c>
      <c r="B92" s="1" t="s">
        <v>192</v>
      </c>
      <c r="C92" s="1" t="s">
        <v>11</v>
      </c>
      <c r="D92">
        <v>2</v>
      </c>
      <c r="E92">
        <v>0</v>
      </c>
      <c r="F92" s="4">
        <v>86.86</v>
      </c>
      <c r="G92" s="17">
        <f>xls_notebook[[#This Row],[PLN]]/Kusy!$C$3</f>
        <v>103.05563050392998</v>
      </c>
      <c r="H92" s="15">
        <f>xls_notebook[[#This Row],[PLN]]/Kusy!$C$12</f>
        <v>74.447658330010057</v>
      </c>
      <c r="I92" s="12">
        <f>xls_notebook[[#This Row],[EUR]]*Kusy!$C$9</f>
        <v>392.03392400000001</v>
      </c>
    </row>
    <row r="93" spans="1:9">
      <c r="A93" s="1" t="s">
        <v>193</v>
      </c>
      <c r="B93" s="1" t="s">
        <v>194</v>
      </c>
      <c r="C93" s="1" t="s">
        <v>11</v>
      </c>
      <c r="D93">
        <v>2</v>
      </c>
      <c r="E93">
        <v>0</v>
      </c>
      <c r="F93" s="4">
        <v>222.42</v>
      </c>
      <c r="G93" s="17">
        <f>xls_notebook[[#This Row],[PLN]]/Kusy!$C$3</f>
        <v>263.89170316237744</v>
      </c>
      <c r="H93" s="15">
        <f>xls_notebook[[#This Row],[PLN]]/Kusy!$C$12</f>
        <v>190.636059932775</v>
      </c>
      <c r="I93" s="12">
        <f>xls_notebook[[#This Row],[EUR]]*Kusy!$C$9</f>
        <v>1003.8704279999999</v>
      </c>
    </row>
    <row r="94" spans="1:9">
      <c r="A94" s="1" t="s">
        <v>195</v>
      </c>
      <c r="B94" s="1" t="s">
        <v>196</v>
      </c>
      <c r="C94" s="1" t="s">
        <v>11</v>
      </c>
      <c r="D94">
        <v>2</v>
      </c>
      <c r="E94">
        <v>0</v>
      </c>
      <c r="F94" s="4">
        <v>108.55</v>
      </c>
      <c r="G94" s="17">
        <f>xls_notebook[[#This Row],[PLN]]/Kusy!$C$3</f>
        <v>128.78987671196865</v>
      </c>
      <c r="H94" s="15">
        <f>xls_notebook[[#This Row],[PLN]]/Kusy!$C$12</f>
        <v>93.038145426232916</v>
      </c>
      <c r="I94" s="12">
        <f>xls_notebook[[#This Row],[EUR]]*Kusy!$C$9</f>
        <v>489.92956999999996</v>
      </c>
    </row>
    <row r="95" spans="1:9">
      <c r="A95" s="1" t="s">
        <v>197</v>
      </c>
      <c r="B95" s="1" t="s">
        <v>198</v>
      </c>
      <c r="C95" s="1" t="s">
        <v>11</v>
      </c>
      <c r="D95">
        <v>2</v>
      </c>
      <c r="E95">
        <v>0</v>
      </c>
      <c r="F95" s="4">
        <v>428.77</v>
      </c>
      <c r="G95" s="17">
        <f>xls_notebook[[#This Row],[PLN]]/Kusy!$C$3</f>
        <v>508.71704687048179</v>
      </c>
      <c r="H95" s="15">
        <f>xls_notebook[[#This Row],[PLN]]/Kusy!$C$12</f>
        <v>367.49853168499209</v>
      </c>
      <c r="I95" s="12">
        <f>xls_notebook[[#This Row],[EUR]]*Kusy!$C$9</f>
        <v>1935.2105179999999</v>
      </c>
    </row>
    <row r="96" spans="1:9">
      <c r="A96" s="1" t="s">
        <v>199</v>
      </c>
      <c r="B96" s="1" t="s">
        <v>200</v>
      </c>
      <c r="C96" s="1" t="s">
        <v>11</v>
      </c>
      <c r="D96">
        <v>2</v>
      </c>
      <c r="E96">
        <v>0</v>
      </c>
      <c r="F96" s="4">
        <v>142.35</v>
      </c>
      <c r="G96" s="17">
        <f>xls_notebook[[#This Row],[PLN]]/Kusy!$C$3</f>
        <v>168.89211377198285</v>
      </c>
      <c r="H96" s="15">
        <f>xls_notebook[[#This Row],[PLN]]/Kusy!$C$12</f>
        <v>122.00810687631743</v>
      </c>
      <c r="I96" s="12">
        <f>xls_notebook[[#This Row],[EUR]]*Kusy!$C$9</f>
        <v>642.48248999999998</v>
      </c>
    </row>
    <row r="97" spans="1:10">
      <c r="A97" s="1" t="s">
        <v>201</v>
      </c>
      <c r="B97" s="1" t="s">
        <v>202</v>
      </c>
      <c r="C97" s="1" t="s">
        <v>22</v>
      </c>
      <c r="D97">
        <v>1</v>
      </c>
      <c r="E97">
        <v>0</v>
      </c>
      <c r="F97" s="4">
        <v>86.83</v>
      </c>
      <c r="G97" s="17">
        <f>xls_notebook[[#This Row],[PLN]]/Kusy!$C$3</f>
        <v>103.0200368023974</v>
      </c>
      <c r="H97" s="15">
        <f>xls_notebook[[#This Row],[PLN]]/Kusy!$C$12</f>
        <v>74.421945346474473</v>
      </c>
      <c r="I97" s="12">
        <f>xls_notebook[[#This Row],[EUR]]*Kusy!$C$9</f>
        <v>391.89852199999996</v>
      </c>
    </row>
    <row r="98" spans="1:10">
      <c r="A98" s="1" t="s">
        <v>203</v>
      </c>
      <c r="B98" s="1" t="s">
        <v>204</v>
      </c>
      <c r="C98" s="1" t="s">
        <v>22</v>
      </c>
      <c r="D98">
        <v>1</v>
      </c>
      <c r="E98">
        <v>0</v>
      </c>
      <c r="F98" s="4">
        <v>204.64</v>
      </c>
      <c r="G98" s="17">
        <f>xls_notebook[[#This Row],[PLN]]/Kusy!$C$3</f>
        <v>242.79650272074863</v>
      </c>
      <c r="H98" s="15">
        <f>xls_notebook[[#This Row],[PLN]]/Kusy!$C$12</f>
        <v>175.39683169068911</v>
      </c>
      <c r="I98" s="12">
        <f>xls_notebook[[#This Row],[EUR]]*Kusy!$C$9</f>
        <v>923.62217599999985</v>
      </c>
    </row>
    <row r="99" spans="1:10">
      <c r="A99" s="1" t="s">
        <v>205</v>
      </c>
      <c r="B99" s="1" t="s">
        <v>206</v>
      </c>
      <c r="C99" s="1" t="s">
        <v>22</v>
      </c>
      <c r="D99">
        <v>1</v>
      </c>
      <c r="E99">
        <v>0</v>
      </c>
      <c r="F99" s="4">
        <v>283.60000000000002</v>
      </c>
      <c r="G99" s="17">
        <f>xls_notebook[[#This Row],[PLN]]/Kusy!$C$3</f>
        <v>336.47912515443863</v>
      </c>
      <c r="H99" s="15">
        <f>xls_notebook[[#This Row],[PLN]]/Kusy!$C$12</f>
        <v>243.07340435633034</v>
      </c>
      <c r="I99" s="12">
        <f>xls_notebook[[#This Row],[EUR]]*Kusy!$C$9</f>
        <v>1280.0002400000001</v>
      </c>
    </row>
    <row r="100" spans="1:10">
      <c r="A100" s="1" t="s">
        <v>207</v>
      </c>
      <c r="B100" s="1" t="s">
        <v>208</v>
      </c>
      <c r="C100" s="1" t="s">
        <v>22</v>
      </c>
      <c r="D100">
        <v>1</v>
      </c>
      <c r="E100">
        <v>0</v>
      </c>
      <c r="F100" s="4">
        <v>255.11</v>
      </c>
      <c r="G100" s="17">
        <f>xls_notebook[[#This Row],[PLN]]/Kusy!$C$3</f>
        <v>302.67697326568702</v>
      </c>
      <c r="H100" s="15">
        <f>xls_notebook[[#This Row],[PLN]]/Kusy!$C$12</f>
        <v>218.65464099204311</v>
      </c>
      <c r="I100" s="12">
        <f>xls_notebook[[#This Row],[EUR]]*Kusy!$C$9</f>
        <v>1151.413474</v>
      </c>
    </row>
    <row r="101" spans="1:10">
      <c r="A101" s="1" t="s">
        <v>209</v>
      </c>
      <c r="B101" s="1" t="s">
        <v>210</v>
      </c>
      <c r="C101" s="1" t="s">
        <v>22</v>
      </c>
      <c r="D101">
        <v>1</v>
      </c>
      <c r="E101">
        <v>0</v>
      </c>
      <c r="F101" s="4">
        <v>239.02</v>
      </c>
      <c r="G101" s="17">
        <f>xls_notebook[[#This Row],[PLN]]/Kusy!$C$3</f>
        <v>283.58688467705895</v>
      </c>
      <c r="H101" s="15">
        <f>xls_notebook[[#This Row],[PLN]]/Kusy!$C$12</f>
        <v>204.86391082246149</v>
      </c>
      <c r="I101" s="12">
        <f>xls_notebook[[#This Row],[EUR]]*Kusy!$C$9</f>
        <v>1078.792868</v>
      </c>
    </row>
    <row r="102" spans="1:10">
      <c r="A102" s="1" t="s">
        <v>211</v>
      </c>
      <c r="B102" s="1" t="s">
        <v>212</v>
      </c>
      <c r="C102" s="1" t="s">
        <v>22</v>
      </c>
      <c r="D102">
        <v>1</v>
      </c>
      <c r="E102">
        <v>0</v>
      </c>
      <c r="F102" s="4">
        <v>619.86</v>
      </c>
      <c r="G102" s="17">
        <f>xls_notebook[[#This Row],[PLN]]/Kusy!$C$3</f>
        <v>735.43706106569232</v>
      </c>
      <c r="H102" s="15">
        <f>xls_notebook[[#This Row],[PLN]]/Kusy!$C$12</f>
        <v>531.2816658121119</v>
      </c>
      <c r="I102" s="12">
        <f>xls_notebook[[#This Row],[EUR]]*Kusy!$C$9</f>
        <v>2797.6761240000001</v>
      </c>
    </row>
    <row r="103" spans="1:10">
      <c r="A103" s="1" t="s">
        <v>213</v>
      </c>
      <c r="B103" s="1" t="s">
        <v>214</v>
      </c>
      <c r="C103" s="1" t="s">
        <v>22</v>
      </c>
      <c r="D103">
        <v>1</v>
      </c>
      <c r="E103">
        <v>0</v>
      </c>
      <c r="F103" s="4">
        <v>770.39</v>
      </c>
      <c r="G103" s="17">
        <f>xls_notebook[[#This Row],[PLN]]/Kusy!$C$3</f>
        <v>914.03439078888562</v>
      </c>
      <c r="H103" s="15">
        <f>xls_notebook[[#This Row],[PLN]]/Kusy!$C$12</f>
        <v>660.30084619913021</v>
      </c>
      <c r="I103" s="12">
        <f>xls_notebook[[#This Row],[EUR]]*Kusy!$C$9</f>
        <v>3477.0782259999996</v>
      </c>
    </row>
    <row r="104" spans="1:10">
      <c r="A104" s="1" t="s">
        <v>215</v>
      </c>
      <c r="B104" s="1" t="s">
        <v>216</v>
      </c>
      <c r="C104" s="1" t="s">
        <v>22</v>
      </c>
      <c r="D104">
        <v>1</v>
      </c>
      <c r="E104">
        <v>0</v>
      </c>
      <c r="F104" s="4">
        <v>501.76</v>
      </c>
      <c r="G104" s="17">
        <f>xls_notebook[[#This Row],[PLN]]/Kusy!$C$3</f>
        <v>595.316522699193</v>
      </c>
      <c r="H104" s="15">
        <f>xls_notebook[[#This Row],[PLN]]/Kusy!$C$12</f>
        <v>430.05822062705329</v>
      </c>
      <c r="I104" s="12">
        <f>xls_notebook[[#This Row],[EUR]]*Kusy!$C$9</f>
        <v>2264.6435839999999</v>
      </c>
    </row>
    <row r="105" spans="1:10">
      <c r="A105" s="1" t="s">
        <v>217</v>
      </c>
      <c r="B105" s="1" t="s">
        <v>218</v>
      </c>
      <c r="C105" s="1" t="s">
        <v>22</v>
      </c>
      <c r="D105">
        <v>1</v>
      </c>
      <c r="E105">
        <v>0</v>
      </c>
      <c r="F105" s="4">
        <v>519.54999999999995</v>
      </c>
      <c r="G105" s="17">
        <f>xls_notebook[[#This Row],[PLN]]/Kusy!$C$3</f>
        <v>616.42358770799922</v>
      </c>
      <c r="H105" s="15">
        <f>xls_notebook[[#This Row],[PLN]]/Kusy!$C$12</f>
        <v>445.30601986365099</v>
      </c>
      <c r="I105" s="12">
        <f>xls_notebook[[#This Row],[EUR]]*Kusy!$C$9</f>
        <v>2344.9369699999997</v>
      </c>
    </row>
    <row r="106" spans="1:10">
      <c r="A106" s="1" t="s">
        <v>219</v>
      </c>
      <c r="B106" s="1" t="s">
        <v>220</v>
      </c>
      <c r="C106" s="1" t="s">
        <v>22</v>
      </c>
      <c r="D106">
        <v>1</v>
      </c>
      <c r="E106">
        <v>0</v>
      </c>
      <c r="F106" s="4">
        <v>649.12</v>
      </c>
      <c r="G106" s="17">
        <f>xls_notebook[[#This Row],[PLN]]/Kusy!$C$3</f>
        <v>770.15278462711274</v>
      </c>
      <c r="H106" s="15">
        <f>xls_notebook[[#This Row],[PLN]]/Kusy!$C$12</f>
        <v>556.36039575381221</v>
      </c>
      <c r="I106" s="12">
        <f>xls_notebook[[#This Row],[EUR]]*Kusy!$C$9</f>
        <v>2929.7382079999998</v>
      </c>
    </row>
    <row r="107" spans="1:10">
      <c r="A107" s="1" t="s">
        <v>221</v>
      </c>
      <c r="B107" s="1" t="s">
        <v>222</v>
      </c>
      <c r="C107" s="1" t="s">
        <v>22</v>
      </c>
      <c r="D107">
        <v>1</v>
      </c>
      <c r="E107">
        <v>0</v>
      </c>
      <c r="F107" s="4">
        <v>501.76</v>
      </c>
      <c r="G107" s="17">
        <f>xls_notebook[[#This Row],[PLN]]/Kusy!$C$3</f>
        <v>595.316522699193</v>
      </c>
      <c r="H107" s="15">
        <f>xls_notebook[[#This Row],[PLN]]/Kusy!$C$12</f>
        <v>430.05822062705329</v>
      </c>
      <c r="I107" s="12">
        <f>xls_notebook[[#This Row],[EUR]]*Kusy!$C$9</f>
        <v>2264.6435839999999</v>
      </c>
    </row>
    <row r="108" spans="1:10">
      <c r="A108" s="1" t="s">
        <v>223</v>
      </c>
      <c r="B108" s="1" t="s">
        <v>224</v>
      </c>
      <c r="C108" s="1" t="s">
        <v>22</v>
      </c>
      <c r="D108">
        <v>1</v>
      </c>
      <c r="E108">
        <v>0</v>
      </c>
      <c r="F108" s="4">
        <v>608.85</v>
      </c>
      <c r="G108" s="17">
        <f>xls_notebook[[#This Row],[PLN]]/Kusy!$C$3</f>
        <v>722.37417260324378</v>
      </c>
      <c r="H108" s="15">
        <f>xls_notebook[[#This Row],[PLN]]/Kusy!$C$12</f>
        <v>521.84500085455477</v>
      </c>
      <c r="I108" s="12">
        <f>xls_notebook[[#This Row],[EUR]]*Kusy!$C$9</f>
        <v>2747.9835899999998</v>
      </c>
    </row>
    <row r="109" spans="1:10">
      <c r="A109" s="1" t="s">
        <v>225</v>
      </c>
      <c r="B109" s="1" t="s">
        <v>226</v>
      </c>
      <c r="C109" s="1" t="s">
        <v>22</v>
      </c>
      <c r="D109">
        <v>1</v>
      </c>
      <c r="E109">
        <v>0</v>
      </c>
      <c r="F109" s="4">
        <v>28.52</v>
      </c>
      <c r="G109" s="17">
        <f>xls_notebook[[#This Row],[PLN]]/Kusy!$C$3</f>
        <v>33.837745590284165</v>
      </c>
      <c r="H109" s="15">
        <f>xls_notebook[[#This Row],[PLN]]/Kusy!$C$12</f>
        <v>24.444476347822778</v>
      </c>
      <c r="I109" s="12">
        <f>xls_notebook[[#This Row],[EUR]]*Kusy!$C$9</f>
        <v>128.72216799999998</v>
      </c>
    </row>
    <row r="110" spans="1:10">
      <c r="A110" s="1" t="s">
        <v>227</v>
      </c>
      <c r="B110" s="1" t="s">
        <v>228</v>
      </c>
      <c r="C110" s="1" t="s">
        <v>22</v>
      </c>
      <c r="D110">
        <v>1</v>
      </c>
      <c r="E110">
        <v>0</v>
      </c>
      <c r="F110" s="4">
        <v>350.26</v>
      </c>
      <c r="G110" s="17">
        <f>xls_notebook[[#This Row],[PLN]]/Kusy!$C$3</f>
        <v>415.56832995978021</v>
      </c>
      <c r="H110" s="15">
        <f>xls_notebook[[#This Row],[PLN]]/Kusy!$C$12</f>
        <v>300.20765377238456</v>
      </c>
      <c r="I110" s="12">
        <f>xls_notebook[[#This Row],[EUR]]*Kusy!$C$9</f>
        <v>1580.863484</v>
      </c>
    </row>
    <row r="111" spans="1:10">
      <c r="A111" s="1" t="s">
        <v>229</v>
      </c>
      <c r="B111" s="1" t="s">
        <v>230</v>
      </c>
      <c r="C111" s="1" t="s">
        <v>22</v>
      </c>
      <c r="D111">
        <v>1</v>
      </c>
      <c r="E111">
        <v>0</v>
      </c>
      <c r="F111" s="4">
        <v>350.26</v>
      </c>
      <c r="G111" s="17">
        <f>xls_notebook[[#This Row],[PLN]]/Kusy!$C$3</f>
        <v>415.56832995978021</v>
      </c>
      <c r="H111" s="15">
        <f>xls_notebook[[#This Row],[PLN]]/Kusy!$C$12</f>
        <v>300.20765377238456</v>
      </c>
      <c r="I111" s="12">
        <f>xls_notebook[[#This Row],[EUR]]*Kusy!$C$9</f>
        <v>1580.863484</v>
      </c>
      <c r="J111" s="33"/>
    </row>
    <row r="112" spans="1:10">
      <c r="A112" s="1" t="s">
        <v>231</v>
      </c>
      <c r="B112" s="1" t="s">
        <v>232</v>
      </c>
      <c r="C112" s="1" t="s">
        <v>22</v>
      </c>
      <c r="D112">
        <v>1</v>
      </c>
      <c r="E112">
        <v>0</v>
      </c>
      <c r="F112" s="4">
        <v>249.44</v>
      </c>
      <c r="G112" s="17">
        <f>xls_notebook[[#This Row],[PLN]]/Kusy!$C$3</f>
        <v>295.94976367603374</v>
      </c>
      <c r="H112" s="15">
        <f>xls_notebook[[#This Row],[PLN]]/Kusy!$C$12</f>
        <v>213.79488710381889</v>
      </c>
      <c r="I112" s="12">
        <f>xls_notebook[[#This Row],[EUR]]*Kusy!$C$9</f>
        <v>1125.822496</v>
      </c>
    </row>
    <row r="113" spans="1:10">
      <c r="A113" s="1" t="s">
        <v>233</v>
      </c>
      <c r="B113" s="1" t="s">
        <v>234</v>
      </c>
      <c r="C113" s="1" t="s">
        <v>22</v>
      </c>
      <c r="D113">
        <v>1</v>
      </c>
      <c r="E113">
        <v>0</v>
      </c>
      <c r="F113" s="4">
        <v>527.26</v>
      </c>
      <c r="G113" s="17">
        <f>xls_notebook[[#This Row],[PLN]]/Kusy!$C$3</f>
        <v>625.57116900186634</v>
      </c>
      <c r="H113" s="15">
        <f>xls_notebook[[#This Row],[PLN]]/Kusy!$C$12</f>
        <v>451.91425663229455</v>
      </c>
      <c r="I113" s="12">
        <f>xls_notebook[[#This Row],[EUR]]*Kusy!$C$9</f>
        <v>2379.7352839999999</v>
      </c>
    </row>
    <row r="114" spans="1:10">
      <c r="A114" s="1" t="s">
        <v>235</v>
      </c>
      <c r="B114" s="1" t="s">
        <v>236</v>
      </c>
      <c r="C114" s="1" t="s">
        <v>22</v>
      </c>
      <c r="D114">
        <v>1</v>
      </c>
      <c r="E114">
        <v>0</v>
      </c>
      <c r="F114" s="4">
        <v>201.46</v>
      </c>
      <c r="G114" s="17">
        <f>xls_notebook[[#This Row],[PLN]]/Kusy!$C$3</f>
        <v>239.02357035829763</v>
      </c>
      <c r="H114" s="15">
        <f>xls_notebook[[#This Row],[PLN]]/Kusy!$C$12</f>
        <v>172.67125543591789</v>
      </c>
      <c r="I114" s="12">
        <f>xls_notebook[[#This Row],[EUR]]*Kusy!$C$9</f>
        <v>909.26956400000006</v>
      </c>
    </row>
    <row r="115" spans="1:10">
      <c r="A115" s="1" t="s">
        <v>237</v>
      </c>
      <c r="B115" s="1" t="s">
        <v>238</v>
      </c>
      <c r="C115" s="1" t="s">
        <v>22</v>
      </c>
      <c r="D115">
        <v>1</v>
      </c>
      <c r="E115">
        <v>0</v>
      </c>
      <c r="F115" s="4">
        <v>84.38</v>
      </c>
      <c r="G115" s="17">
        <f>xls_notebook[[#This Row],[PLN]]/Kusy!$C$3</f>
        <v>100.11321784390526</v>
      </c>
      <c r="H115" s="15">
        <f>xls_notebook[[#This Row],[PLN]]/Kusy!$C$12</f>
        <v>72.32205169106895</v>
      </c>
      <c r="I115" s="12">
        <f>xls_notebook[[#This Row],[EUR]]*Kusy!$C$9</f>
        <v>380.84069199999999</v>
      </c>
    </row>
    <row r="116" spans="1:10">
      <c r="A116" s="1" t="s">
        <v>239</v>
      </c>
      <c r="B116" s="1" t="s">
        <v>240</v>
      </c>
      <c r="C116" s="1" t="s">
        <v>22</v>
      </c>
      <c r="D116">
        <v>1</v>
      </c>
      <c r="E116">
        <v>0</v>
      </c>
      <c r="F116" s="4">
        <v>165.64</v>
      </c>
      <c r="G116" s="17">
        <f>xls_notebook[[#This Row],[PLN]]/Kusy!$C$3</f>
        <v>196.52469072842459</v>
      </c>
      <c r="H116" s="15">
        <f>xls_notebook[[#This Row],[PLN]]/Kusy!$C$12</f>
        <v>141.96995309443778</v>
      </c>
      <c r="I116" s="12">
        <f>xls_notebook[[#This Row],[EUR]]*Kusy!$C$9</f>
        <v>747.59957599999996</v>
      </c>
      <c r="J116" s="33"/>
    </row>
    <row r="117" spans="1:10">
      <c r="A117" s="1" t="s">
        <v>241</v>
      </c>
      <c r="B117" s="1" t="s">
        <v>242</v>
      </c>
      <c r="C117" s="1" t="s">
        <v>22</v>
      </c>
      <c r="D117">
        <v>1</v>
      </c>
      <c r="E117">
        <v>0</v>
      </c>
      <c r="F117" s="4">
        <v>180.34</v>
      </c>
      <c r="G117" s="17">
        <f>xls_notebook[[#This Row],[PLN]]/Kusy!$C$3</f>
        <v>213.9656044793775</v>
      </c>
      <c r="H117" s="15">
        <f>xls_notebook[[#This Row],[PLN]]/Kusy!$C$12</f>
        <v>154.56931502687098</v>
      </c>
      <c r="I117" s="12">
        <f>xls_notebook[[#This Row],[EUR]]*Kusy!$C$9</f>
        <v>813.94655599999999</v>
      </c>
    </row>
    <row r="118" spans="1:10">
      <c r="A118" s="1" t="s">
        <v>243</v>
      </c>
      <c r="B118" s="1" t="s">
        <v>244</v>
      </c>
      <c r="C118" s="1" t="s">
        <v>22</v>
      </c>
      <c r="D118">
        <v>1</v>
      </c>
      <c r="E118">
        <v>0</v>
      </c>
      <c r="F118" s="4">
        <v>144.26</v>
      </c>
      <c r="G118" s="17">
        <f>xls_notebook[[#This Row],[PLN]]/Kusy!$C$3</f>
        <v>171.15824610288897</v>
      </c>
      <c r="H118" s="15">
        <f>xls_notebook[[#This Row],[PLN]]/Kusy!$C$12</f>
        <v>123.64516682808255</v>
      </c>
      <c r="I118" s="12">
        <f>xls_notebook[[#This Row],[EUR]]*Kusy!$C$9</f>
        <v>651.10308399999997</v>
      </c>
      <c r="J118" s="33"/>
    </row>
    <row r="119" spans="1:10">
      <c r="A119" s="1" t="s">
        <v>245</v>
      </c>
      <c r="B119" s="1" t="s">
        <v>246</v>
      </c>
      <c r="C119" s="1" t="s">
        <v>11</v>
      </c>
      <c r="D119">
        <v>1</v>
      </c>
      <c r="E119">
        <v>0</v>
      </c>
      <c r="F119" s="4">
        <v>43.33</v>
      </c>
      <c r="G119" s="17">
        <f>xls_notebook[[#This Row],[PLN]]/Kusy!$C$3</f>
        <v>51.40916958018979</v>
      </c>
      <c r="H119" s="15">
        <f>xls_notebook[[#This Row],[PLN]]/Kusy!$C$12</f>
        <v>37.138119219886434</v>
      </c>
      <c r="I119" s="12">
        <f>xls_notebook[[#This Row],[EUR]]*Kusy!$C$9</f>
        <v>195.56562199999999</v>
      </c>
    </row>
    <row r="120" spans="1:10">
      <c r="A120" s="1" t="s">
        <v>247</v>
      </c>
      <c r="B120" s="1" t="s">
        <v>248</v>
      </c>
      <c r="C120" s="1" t="s">
        <v>11</v>
      </c>
      <c r="D120">
        <v>1</v>
      </c>
      <c r="E120">
        <v>0</v>
      </c>
      <c r="F120" s="4">
        <v>72.53</v>
      </c>
      <c r="G120" s="17">
        <f>xls_notebook[[#This Row],[PLN]]/Kusy!$C$3</f>
        <v>86.053705738545247</v>
      </c>
      <c r="H120" s="15">
        <f>xls_notebook[[#This Row],[PLN]]/Kusy!$C$12</f>
        <v>62.165423194515654</v>
      </c>
      <c r="I120" s="12">
        <f>xls_notebook[[#This Row],[EUR]]*Kusy!$C$9</f>
        <v>327.35690199999999</v>
      </c>
    </row>
    <row r="121" spans="1:10">
      <c r="A121" s="1" t="s">
        <v>249</v>
      </c>
      <c r="B121" s="1" t="s">
        <v>250</v>
      </c>
      <c r="C121" s="1" t="s">
        <v>11</v>
      </c>
      <c r="D121">
        <v>1</v>
      </c>
      <c r="E121">
        <v>0</v>
      </c>
      <c r="F121" s="4">
        <v>42.71</v>
      </c>
      <c r="G121" s="17">
        <f>xls_notebook[[#This Row],[PLN]]/Kusy!$C$3</f>
        <v>50.673566415183615</v>
      </c>
      <c r="H121" s="15">
        <f>xls_notebook[[#This Row],[PLN]]/Kusy!$C$12</f>
        <v>36.606717560151161</v>
      </c>
      <c r="I121" s="12">
        <f>xls_notebook[[#This Row],[EUR]]*Kusy!$C$9</f>
        <v>192.767314</v>
      </c>
    </row>
    <row r="122" spans="1:10">
      <c r="A122" s="1" t="s">
        <v>251</v>
      </c>
      <c r="B122" s="1" t="s">
        <v>252</v>
      </c>
      <c r="C122" s="1" t="s">
        <v>11</v>
      </c>
      <c r="D122">
        <v>1</v>
      </c>
      <c r="E122">
        <v>0</v>
      </c>
      <c r="F122" s="4">
        <v>63.9</v>
      </c>
      <c r="G122" s="17">
        <f>xls_notebook[[#This Row],[PLN]]/Kusy!$C$3</f>
        <v>75.814584264346351</v>
      </c>
      <c r="H122" s="15">
        <f>xls_notebook[[#This Row],[PLN]]/Kusy!$C$12</f>
        <v>54.768654930781054</v>
      </c>
      <c r="I122" s="12">
        <f>xls_notebook[[#This Row],[EUR]]*Kusy!$C$9</f>
        <v>288.40625999999997</v>
      </c>
    </row>
    <row r="123" spans="1:10">
      <c r="A123" s="1" t="s">
        <v>253</v>
      </c>
      <c r="B123" s="1" t="s">
        <v>254</v>
      </c>
      <c r="C123" s="1" t="s">
        <v>11</v>
      </c>
      <c r="D123">
        <v>1</v>
      </c>
      <c r="E123">
        <v>0</v>
      </c>
      <c r="F123" s="4">
        <v>58.58</v>
      </c>
      <c r="G123" s="17">
        <f>xls_notebook[[#This Row],[PLN]]/Kusy!$C$3</f>
        <v>69.502634525906259</v>
      </c>
      <c r="H123" s="15">
        <f>xls_notebook[[#This Row],[PLN]]/Kusy!$C$12</f>
        <v>50.208885850471901</v>
      </c>
      <c r="I123" s="12">
        <f>xls_notebook[[#This Row],[EUR]]*Kusy!$C$9</f>
        <v>264.394972</v>
      </c>
    </row>
    <row r="124" spans="1:10">
      <c r="A124" s="1" t="s">
        <v>255</v>
      </c>
      <c r="B124" s="1" t="s">
        <v>256</v>
      </c>
      <c r="C124" s="1" t="s">
        <v>11</v>
      </c>
      <c r="D124">
        <v>1</v>
      </c>
      <c r="E124">
        <v>0</v>
      </c>
      <c r="F124" s="4">
        <v>80.069999999999993</v>
      </c>
      <c r="G124" s="17">
        <f>xls_notebook[[#This Row],[PLN]]/Kusy!$C$3</f>
        <v>94.999589390394561</v>
      </c>
      <c r="H124" s="15">
        <f>xls_notebook[[#This Row],[PLN]]/Kusy!$C$12</f>
        <v>68.627953056457571</v>
      </c>
      <c r="I124" s="12">
        <f>xls_notebook[[#This Row],[EUR]]*Kusy!$C$9</f>
        <v>361.38793799999996</v>
      </c>
    </row>
    <row r="125" spans="1:10">
      <c r="A125" s="1" t="s">
        <v>257</v>
      </c>
      <c r="B125" s="1" t="s">
        <v>258</v>
      </c>
      <c r="C125" s="1" t="s">
        <v>11</v>
      </c>
      <c r="D125">
        <v>1</v>
      </c>
      <c r="E125">
        <v>0</v>
      </c>
      <c r="F125" s="4">
        <v>110.14</v>
      </c>
      <c r="G125" s="17">
        <f>xls_notebook[[#This Row],[PLN]]/Kusy!$C$3</f>
        <v>130.67634289319417</v>
      </c>
      <c r="H125" s="15">
        <f>xls_notebook[[#This Row],[PLN]]/Kusy!$C$12</f>
        <v>94.400933553618557</v>
      </c>
      <c r="I125" s="12">
        <f>xls_notebook[[#This Row],[EUR]]*Kusy!$C$9</f>
        <v>497.10587599999997</v>
      </c>
    </row>
    <row r="126" spans="1:10">
      <c r="A126" s="1" t="s">
        <v>259</v>
      </c>
      <c r="B126" s="1" t="s">
        <v>260</v>
      </c>
      <c r="C126" s="1" t="s">
        <v>11</v>
      </c>
      <c r="D126">
        <v>1</v>
      </c>
      <c r="E126">
        <v>0</v>
      </c>
      <c r="F126" s="4">
        <v>123.89</v>
      </c>
      <c r="G126" s="17">
        <f>xls_notebook[[#This Row],[PLN]]/Kusy!$C$3</f>
        <v>146.99012276228279</v>
      </c>
      <c r="H126" s="15">
        <f>xls_notebook[[#This Row],[PLN]]/Kusy!$C$12</f>
        <v>106.18605100742512</v>
      </c>
      <c r="I126" s="12">
        <f>xls_notebook[[#This Row],[EUR]]*Kusy!$C$9</f>
        <v>559.16512599999999</v>
      </c>
    </row>
    <row r="127" spans="1:10">
      <c r="A127" s="1" t="s">
        <v>261</v>
      </c>
      <c r="B127" s="1" t="s">
        <v>262</v>
      </c>
      <c r="C127" s="1" t="s">
        <v>11</v>
      </c>
      <c r="D127">
        <v>1</v>
      </c>
      <c r="E127">
        <v>0</v>
      </c>
      <c r="F127" s="4">
        <v>144.54</v>
      </c>
      <c r="G127" s="17">
        <f>xls_notebook[[#This Row],[PLN]]/Kusy!$C$3</f>
        <v>171.49045398385951</v>
      </c>
      <c r="H127" s="15">
        <f>xls_notebook[[#This Row],[PLN]]/Kusy!$C$12</f>
        <v>123.88515467441461</v>
      </c>
      <c r="I127" s="12">
        <f>xls_notebook[[#This Row],[EUR]]*Kusy!$C$9</f>
        <v>652.36683599999992</v>
      </c>
    </row>
    <row r="128" spans="1:10">
      <c r="A128" s="1" t="s">
        <v>263</v>
      </c>
      <c r="B128" s="1" t="s">
        <v>264</v>
      </c>
      <c r="C128" s="1" t="s">
        <v>11</v>
      </c>
      <c r="D128">
        <v>1</v>
      </c>
      <c r="E128">
        <v>0</v>
      </c>
      <c r="F128" s="4">
        <v>77.09</v>
      </c>
      <c r="G128" s="17">
        <f>xls_notebook[[#This Row],[PLN]]/Kusy!$C$3</f>
        <v>91.463948371493927</v>
      </c>
      <c r="H128" s="15">
        <f>xls_notebook[[#This Row],[PLN]]/Kusy!$C$12</f>
        <v>66.073796691923505</v>
      </c>
      <c r="I128" s="12">
        <f>xls_notebook[[#This Row],[EUR]]*Kusy!$C$9</f>
        <v>347.93800600000003</v>
      </c>
    </row>
    <row r="129" spans="1:10">
      <c r="A129" s="1" t="s">
        <v>265</v>
      </c>
      <c r="B129" s="1" t="s">
        <v>266</v>
      </c>
      <c r="C129" s="1" t="s">
        <v>11</v>
      </c>
      <c r="D129">
        <v>1</v>
      </c>
      <c r="E129">
        <v>0</v>
      </c>
      <c r="F129" s="4">
        <v>115.39</v>
      </c>
      <c r="G129" s="17">
        <f>xls_notebook[[#This Row],[PLN]]/Kusy!$C$3</f>
        <v>136.90524066139167</v>
      </c>
      <c r="H129" s="15">
        <f>xls_notebook[[#This Row],[PLN]]/Kusy!$C$12</f>
        <v>98.900705672344714</v>
      </c>
      <c r="I129" s="12">
        <f>xls_notebook[[#This Row],[EUR]]*Kusy!$C$9</f>
        <v>520.80122600000004</v>
      </c>
    </row>
    <row r="130" spans="1:10">
      <c r="A130" s="1" t="s">
        <v>267</v>
      </c>
      <c r="B130" s="1" t="s">
        <v>268</v>
      </c>
      <c r="C130" s="1" t="s">
        <v>11</v>
      </c>
      <c r="D130">
        <v>1</v>
      </c>
      <c r="E130">
        <v>0</v>
      </c>
      <c r="F130" s="4">
        <v>39.340000000000003</v>
      </c>
      <c r="G130" s="17">
        <f>xls_notebook[[#This Row],[PLN]]/Kusy!$C$3</f>
        <v>46.675207276359721</v>
      </c>
      <c r="H130" s="15">
        <f>xls_notebook[[#This Row],[PLN]]/Kusy!$C$12</f>
        <v>33.718292409654573</v>
      </c>
      <c r="I130" s="12">
        <f>xls_notebook[[#This Row],[EUR]]*Kusy!$C$9</f>
        <v>177.55715600000002</v>
      </c>
      <c r="J130" s="33"/>
    </row>
    <row r="131" spans="1:10">
      <c r="A131" s="1" t="s">
        <v>269</v>
      </c>
      <c r="B131" s="1" t="s">
        <v>270</v>
      </c>
      <c r="C131" s="1" t="s">
        <v>11</v>
      </c>
      <c r="D131">
        <v>1</v>
      </c>
      <c r="E131">
        <v>0</v>
      </c>
      <c r="F131" s="4">
        <v>330.34</v>
      </c>
      <c r="G131" s="17">
        <f>xls_notebook[[#This Row],[PLN]]/Kusy!$C$3</f>
        <v>391.93411214216235</v>
      </c>
      <c r="H131" s="15">
        <f>xls_notebook[[#This Row],[PLN]]/Kusy!$C$12</f>
        <v>283.13423270476079</v>
      </c>
      <c r="I131" s="12">
        <f>xls_notebook[[#This Row],[EUR]]*Kusy!$C$9</f>
        <v>1490.9565559999999</v>
      </c>
    </row>
    <row r="132" spans="1:10">
      <c r="A132" s="1" t="s">
        <v>271</v>
      </c>
      <c r="B132" s="1" t="s">
        <v>272</v>
      </c>
      <c r="C132" s="1" t="s">
        <v>11</v>
      </c>
      <c r="D132">
        <v>1</v>
      </c>
      <c r="E132">
        <v>0</v>
      </c>
      <c r="F132" s="4">
        <v>79.28</v>
      </c>
      <c r="G132" s="17">
        <f>xls_notebook[[#This Row],[PLN]]/Kusy!$C$3</f>
        <v>94.06228858337056</v>
      </c>
      <c r="H132" s="15">
        <f>xls_notebook[[#This Row],[PLN]]/Kusy!$C$12</f>
        <v>67.950844490020685</v>
      </c>
      <c r="I132" s="12">
        <f>xls_notebook[[#This Row],[EUR]]*Kusy!$C$9</f>
        <v>357.82235199999997</v>
      </c>
    </row>
    <row r="133" spans="1:10">
      <c r="A133" s="1" t="s">
        <v>273</v>
      </c>
      <c r="B133" s="1" t="s">
        <v>274</v>
      </c>
      <c r="C133" s="1" t="s">
        <v>11</v>
      </c>
      <c r="D133">
        <v>1</v>
      </c>
      <c r="E133">
        <v>0</v>
      </c>
      <c r="F133" s="4">
        <v>406.55</v>
      </c>
      <c r="G133" s="17">
        <f>xls_notebook[[#This Row],[PLN]]/Kusy!$C$3</f>
        <v>482.3539786020346</v>
      </c>
      <c r="H133" s="15">
        <f>xls_notebook[[#This Row],[PLN]]/Kusy!$C$12</f>
        <v>348.45378187964064</v>
      </c>
      <c r="I133" s="12">
        <f>xls_notebook[[#This Row],[EUR]]*Kusy!$C$9</f>
        <v>1834.9227699999999</v>
      </c>
    </row>
    <row r="134" spans="1:10">
      <c r="A134" s="1" t="s">
        <v>275</v>
      </c>
      <c r="B134" s="1" t="s">
        <v>276</v>
      </c>
      <c r="C134" s="1" t="s">
        <v>11</v>
      </c>
      <c r="D134">
        <v>1</v>
      </c>
      <c r="E134">
        <v>0</v>
      </c>
      <c r="F134" s="4">
        <v>40.79</v>
      </c>
      <c r="G134" s="17">
        <f>xls_notebook[[#This Row],[PLN]]/Kusy!$C$3</f>
        <v>48.395569517099972</v>
      </c>
      <c r="H134" s="15">
        <f>xls_notebook[[#This Row],[PLN]]/Kusy!$C$12</f>
        <v>34.961086613874173</v>
      </c>
      <c r="I134" s="12">
        <f>xls_notebook[[#This Row],[EUR]]*Kusy!$C$9</f>
        <v>184.101586</v>
      </c>
    </row>
    <row r="135" spans="1:10">
      <c r="A135" s="1" t="s">
        <v>277</v>
      </c>
      <c r="B135" s="1" t="s">
        <v>278</v>
      </c>
      <c r="C135" s="1" t="s">
        <v>11</v>
      </c>
      <c r="D135">
        <v>1</v>
      </c>
      <c r="E135">
        <v>0</v>
      </c>
      <c r="F135" s="4">
        <v>195.73</v>
      </c>
      <c r="G135" s="17">
        <f>xls_notebook[[#This Row],[PLN]]/Kusy!$C$3</f>
        <v>232.22517336557922</v>
      </c>
      <c r="H135" s="15">
        <f>xls_notebook[[#This Row],[PLN]]/Kusy!$C$12</f>
        <v>167.76007558062247</v>
      </c>
      <c r="I135" s="12">
        <f>xls_notebook[[#This Row],[EUR]]*Kusy!$C$9</f>
        <v>883.40778199999988</v>
      </c>
    </row>
    <row r="136" spans="1:10">
      <c r="A136" s="1" t="s">
        <v>279</v>
      </c>
      <c r="B136" s="1" t="s">
        <v>280</v>
      </c>
      <c r="C136" s="1" t="s">
        <v>11</v>
      </c>
      <c r="D136">
        <v>1</v>
      </c>
      <c r="E136">
        <v>0</v>
      </c>
      <c r="F136" s="4">
        <v>215.71</v>
      </c>
      <c r="G136" s="17">
        <f>xls_notebook[[#This Row],[PLN]]/Kusy!$C$3</f>
        <v>255.93057858626219</v>
      </c>
      <c r="H136" s="15">
        <f>xls_notebook[[#This Row],[PLN]]/Kusy!$C$12</f>
        <v>184.88492261531741</v>
      </c>
      <c r="I136" s="12">
        <f>xls_notebook[[#This Row],[EUR]]*Kusy!$C$9</f>
        <v>973.58551399999999</v>
      </c>
    </row>
    <row r="137" spans="1:10">
      <c r="A137" s="1" t="s">
        <v>281</v>
      </c>
      <c r="B137" s="1" t="s">
        <v>282</v>
      </c>
      <c r="C137" s="1" t="s">
        <v>11</v>
      </c>
      <c r="D137">
        <v>1</v>
      </c>
      <c r="E137">
        <v>0</v>
      </c>
      <c r="F137" s="4">
        <v>159.86000000000001</v>
      </c>
      <c r="G137" s="17">
        <f>xls_notebook[[#This Row],[PLN]]/Kusy!$C$3</f>
        <v>189.66697089981864</v>
      </c>
      <c r="H137" s="15">
        <f>xls_notebook[[#This Row],[PLN]]/Kusy!$C$12</f>
        <v>137.01591826658313</v>
      </c>
      <c r="I137" s="12">
        <f>xls_notebook[[#This Row],[EUR]]*Kusy!$C$9</f>
        <v>721.51212400000009</v>
      </c>
    </row>
    <row r="138" spans="1:10">
      <c r="A138" s="1" t="s">
        <v>283</v>
      </c>
      <c r="B138" s="1" t="s">
        <v>284</v>
      </c>
      <c r="C138" s="1" t="s">
        <v>11</v>
      </c>
      <c r="D138">
        <v>1</v>
      </c>
      <c r="E138">
        <v>0</v>
      </c>
      <c r="F138" s="4">
        <v>56.15</v>
      </c>
      <c r="G138" s="17">
        <f>xls_notebook[[#This Row],[PLN]]/Kusy!$C$3</f>
        <v>66.619544701769144</v>
      </c>
      <c r="H138" s="15">
        <f>xls_notebook[[#This Row],[PLN]]/Kusy!$C$12</f>
        <v>48.126134184090084</v>
      </c>
      <c r="I138" s="12">
        <f>xls_notebook[[#This Row],[EUR]]*Kusy!$C$9</f>
        <v>253.42740999999998</v>
      </c>
    </row>
    <row r="139" spans="1:10">
      <c r="A139" s="1" t="s">
        <v>285</v>
      </c>
      <c r="B139" s="1" t="s">
        <v>286</v>
      </c>
      <c r="C139" s="1" t="s">
        <v>11</v>
      </c>
      <c r="D139">
        <v>1</v>
      </c>
      <c r="E139">
        <v>0</v>
      </c>
      <c r="F139" s="4">
        <v>43.83</v>
      </c>
      <c r="G139" s="17">
        <f>xls_notebook[[#This Row],[PLN]]/Kusy!$C$3</f>
        <v>52.002397939065737</v>
      </c>
      <c r="H139" s="15">
        <f>xls_notebook[[#This Row],[PLN]]/Kusy!$C$12</f>
        <v>37.5666689454794</v>
      </c>
      <c r="I139" s="12">
        <f>xls_notebook[[#This Row],[EUR]]*Kusy!$C$9</f>
        <v>197.82232199999999</v>
      </c>
    </row>
    <row r="140" spans="1:10">
      <c r="A140" s="1" t="s">
        <v>287</v>
      </c>
      <c r="B140" s="1" t="s">
        <v>288</v>
      </c>
      <c r="C140" s="1" t="s">
        <v>11</v>
      </c>
      <c r="D140">
        <v>1</v>
      </c>
      <c r="E140">
        <v>0</v>
      </c>
      <c r="F140" s="4">
        <v>145.86000000000001</v>
      </c>
      <c r="G140" s="17">
        <f>xls_notebook[[#This Row],[PLN]]/Kusy!$C$3</f>
        <v>173.05657685129202</v>
      </c>
      <c r="H140" s="15">
        <f>xls_notebook[[#This Row],[PLN]]/Kusy!$C$12</f>
        <v>125.01652594998005</v>
      </c>
      <c r="I140" s="12">
        <f>xls_notebook[[#This Row],[EUR]]*Kusy!$C$9</f>
        <v>658.324524</v>
      </c>
    </row>
    <row r="141" spans="1:10">
      <c r="A141" s="1" t="s">
        <v>289</v>
      </c>
      <c r="B141" s="1" t="s">
        <v>290</v>
      </c>
      <c r="C141" s="1" t="s">
        <v>11</v>
      </c>
      <c r="D141">
        <v>1</v>
      </c>
      <c r="E141">
        <v>0</v>
      </c>
      <c r="F141" s="4">
        <v>73.05</v>
      </c>
      <c r="G141" s="17">
        <f>xls_notebook[[#This Row],[PLN]]/Kusy!$C$3</f>
        <v>86.670663231776246</v>
      </c>
      <c r="H141" s="15">
        <f>xls_notebook[[#This Row],[PLN]]/Kusy!$C$12</f>
        <v>62.61111490913234</v>
      </c>
      <c r="I141" s="12">
        <f>xls_notebook[[#This Row],[EUR]]*Kusy!$C$9</f>
        <v>329.70386999999999</v>
      </c>
    </row>
    <row r="142" spans="1:10">
      <c r="A142" s="1" t="s">
        <v>291</v>
      </c>
      <c r="B142" s="1" t="s">
        <v>292</v>
      </c>
      <c r="C142" s="1" t="s">
        <v>11</v>
      </c>
      <c r="D142">
        <v>1</v>
      </c>
      <c r="E142">
        <v>0</v>
      </c>
      <c r="F142" s="4">
        <v>142.36000000000001</v>
      </c>
      <c r="G142" s="17">
        <f>xls_notebook[[#This Row],[PLN]]/Kusy!$C$3</f>
        <v>168.9039783391604</v>
      </c>
      <c r="H142" s="15">
        <f>xls_notebook[[#This Row],[PLN]]/Kusy!$C$12</f>
        <v>122.0166778708293</v>
      </c>
      <c r="I142" s="12">
        <f>xls_notebook[[#This Row],[EUR]]*Kusy!$C$9</f>
        <v>642.52762400000006</v>
      </c>
    </row>
    <row r="143" spans="1:10">
      <c r="A143" s="1" t="s">
        <v>293</v>
      </c>
      <c r="B143" s="1" t="s">
        <v>294</v>
      </c>
      <c r="C143" s="1" t="s">
        <v>11</v>
      </c>
      <c r="D143">
        <v>1</v>
      </c>
      <c r="E143">
        <v>0</v>
      </c>
      <c r="F143" s="4">
        <v>41.13</v>
      </c>
      <c r="G143" s="17">
        <f>xls_notebook[[#This Row],[PLN]]/Kusy!$C$3</f>
        <v>48.798964801135618</v>
      </c>
      <c r="H143" s="15">
        <f>xls_notebook[[#This Row],[PLN]]/Kusy!$C$12</f>
        <v>35.25250042727739</v>
      </c>
      <c r="I143" s="12">
        <f>xls_notebook[[#This Row],[EUR]]*Kusy!$C$9</f>
        <v>185.63614200000001</v>
      </c>
    </row>
    <row r="144" spans="1:10">
      <c r="A144" s="1" t="s">
        <v>295</v>
      </c>
      <c r="B144" s="1" t="s">
        <v>296</v>
      </c>
      <c r="C144" s="1" t="s">
        <v>11</v>
      </c>
      <c r="D144">
        <v>1</v>
      </c>
      <c r="E144">
        <v>0</v>
      </c>
      <c r="F144" s="4">
        <v>240.21</v>
      </c>
      <c r="G144" s="17">
        <f>xls_notebook[[#This Row],[PLN]]/Kusy!$C$3</f>
        <v>284.99876817118371</v>
      </c>
      <c r="H144" s="15">
        <f>xls_notebook[[#This Row],[PLN]]/Kusy!$C$12</f>
        <v>205.88385916937276</v>
      </c>
      <c r="I144" s="12">
        <f>xls_notebook[[#This Row],[EUR]]*Kusy!$C$9</f>
        <v>1084.163814</v>
      </c>
    </row>
    <row r="145" spans="1:9">
      <c r="A145" s="1" t="s">
        <v>297</v>
      </c>
      <c r="B145" s="1" t="s">
        <v>298</v>
      </c>
      <c r="C145" s="1" t="s">
        <v>11</v>
      </c>
      <c r="D145">
        <v>1</v>
      </c>
      <c r="E145">
        <v>0</v>
      </c>
      <c r="F145" s="4">
        <v>589.48</v>
      </c>
      <c r="G145" s="17">
        <f>xls_notebook[[#This Row],[PLN]]/Kusy!$C$3</f>
        <v>699.39250598038961</v>
      </c>
      <c r="H145" s="15">
        <f>xls_notebook[[#This Row],[PLN]]/Kusy!$C$12</f>
        <v>505.2429844850833</v>
      </c>
      <c r="I145" s="12">
        <f>xls_notebook[[#This Row],[EUR]]*Kusy!$C$9</f>
        <v>2660.5590320000001</v>
      </c>
    </row>
    <row r="146" spans="1:9">
      <c r="A146" s="1" t="s">
        <v>299</v>
      </c>
      <c r="B146" s="1" t="s">
        <v>300</v>
      </c>
      <c r="C146" s="1" t="s">
        <v>11</v>
      </c>
      <c r="D146">
        <v>1</v>
      </c>
      <c r="E146">
        <v>0</v>
      </c>
      <c r="F146" s="4">
        <v>495.98</v>
      </c>
      <c r="G146" s="17">
        <f>xls_notebook[[#This Row],[PLN]]/Kusy!$C$3</f>
        <v>588.45880287058708</v>
      </c>
      <c r="H146" s="15">
        <f>xls_notebook[[#This Row],[PLN]]/Kusy!$C$12</f>
        <v>425.1041857991986</v>
      </c>
      <c r="I146" s="12">
        <f>xls_notebook[[#This Row],[EUR]]*Kusy!$C$9</f>
        <v>2238.5561320000002</v>
      </c>
    </row>
    <row r="147" spans="1:9">
      <c r="A147" s="1" t="s">
        <v>301</v>
      </c>
      <c r="B147" s="1" t="s">
        <v>302</v>
      </c>
      <c r="C147" s="1" t="s">
        <v>11</v>
      </c>
      <c r="D147">
        <v>1</v>
      </c>
      <c r="E147">
        <v>0</v>
      </c>
      <c r="F147" s="4">
        <v>74.33</v>
      </c>
      <c r="G147" s="17">
        <f>xls_notebook[[#This Row],[PLN]]/Kusy!$C$3</f>
        <v>88.189327830498669</v>
      </c>
      <c r="H147" s="15">
        <f>xls_notebook[[#This Row],[PLN]]/Kusy!$C$12</f>
        <v>63.708202206650334</v>
      </c>
      <c r="I147" s="12">
        <f>xls_notebook[[#This Row],[EUR]]*Kusy!$C$9</f>
        <v>335.481022</v>
      </c>
    </row>
    <row r="148" spans="1:9">
      <c r="A148" s="1" t="s">
        <v>303</v>
      </c>
      <c r="B148" s="1" t="s">
        <v>304</v>
      </c>
      <c r="C148" s="1" t="s">
        <v>11</v>
      </c>
      <c r="D148">
        <v>1</v>
      </c>
      <c r="E148">
        <v>0</v>
      </c>
      <c r="F148" s="4">
        <v>74.33</v>
      </c>
      <c r="G148" s="17">
        <f>xls_notebook[[#This Row],[PLN]]/Kusy!$C$3</f>
        <v>88.189327830498669</v>
      </c>
      <c r="H148" s="15">
        <f>xls_notebook[[#This Row],[PLN]]/Kusy!$C$12</f>
        <v>63.708202206650334</v>
      </c>
      <c r="I148" s="12">
        <f>xls_notebook[[#This Row],[EUR]]*Kusy!$C$9</f>
        <v>335.481022</v>
      </c>
    </row>
    <row r="149" spans="1:9">
      <c r="A149" s="1" t="s">
        <v>305</v>
      </c>
      <c r="B149" s="1" t="s">
        <v>306</v>
      </c>
      <c r="C149" s="1" t="s">
        <v>11</v>
      </c>
      <c r="D149">
        <v>1</v>
      </c>
      <c r="E149">
        <v>0</v>
      </c>
      <c r="F149" s="4">
        <v>48.04</v>
      </c>
      <c r="G149" s="17">
        <f>xls_notebook[[#This Row],[PLN]]/Kusy!$C$3</f>
        <v>56.997380720801239</v>
      </c>
      <c r="H149" s="15">
        <f>xls_notebook[[#This Row],[PLN]]/Kusy!$C$12</f>
        <v>41.175057634972177</v>
      </c>
      <c r="I149" s="12">
        <f>xls_notebook[[#This Row],[EUR]]*Kusy!$C$9</f>
        <v>216.823736</v>
      </c>
    </row>
    <row r="150" spans="1:9">
      <c r="A150" s="1" t="s">
        <v>307</v>
      </c>
      <c r="B150" s="1" t="s">
        <v>308</v>
      </c>
      <c r="C150" s="1" t="s">
        <v>11</v>
      </c>
      <c r="D150">
        <v>1</v>
      </c>
      <c r="E150">
        <v>0</v>
      </c>
      <c r="F150" s="4">
        <v>49.56</v>
      </c>
      <c r="G150" s="17">
        <f>xls_notebook[[#This Row],[PLN]]/Kusy!$C$3</f>
        <v>58.800794931784125</v>
      </c>
      <c r="H150" s="15">
        <f>xls_notebook[[#This Row],[PLN]]/Kusy!$C$12</f>
        <v>42.477848800774794</v>
      </c>
      <c r="I150" s="12">
        <f>xls_notebook[[#This Row],[EUR]]*Kusy!$C$9</f>
        <v>223.68410399999999</v>
      </c>
    </row>
    <row r="151" spans="1:9">
      <c r="A151" s="1" t="s">
        <v>309</v>
      </c>
      <c r="B151" s="1" t="s">
        <v>310</v>
      </c>
      <c r="C151" s="1" t="s">
        <v>11</v>
      </c>
      <c r="D151">
        <v>1</v>
      </c>
      <c r="E151">
        <v>0</v>
      </c>
      <c r="F151" s="4">
        <v>68.819999999999993</v>
      </c>
      <c r="G151" s="17">
        <f>xls_notebook[[#This Row],[PLN]]/Kusy!$C$3</f>
        <v>81.651951315685693</v>
      </c>
      <c r="H151" s="15">
        <f>xls_notebook[[#This Row],[PLN]]/Kusy!$C$12</f>
        <v>58.985584230615835</v>
      </c>
      <c r="I151" s="12">
        <f>xls_notebook[[#This Row],[EUR]]*Kusy!$C$9</f>
        <v>310.61218799999995</v>
      </c>
    </row>
    <row r="152" spans="1:9">
      <c r="A152" s="1" t="s">
        <v>311</v>
      </c>
      <c r="B152" s="1" t="s">
        <v>312</v>
      </c>
      <c r="C152" s="1" t="s">
        <v>11</v>
      </c>
      <c r="D152">
        <v>1</v>
      </c>
      <c r="E152">
        <v>0</v>
      </c>
      <c r="F152" s="4">
        <v>87.19</v>
      </c>
      <c r="G152" s="17">
        <f>xls_notebook[[#This Row],[PLN]]/Kusy!$C$3</f>
        <v>103.4471612207881</v>
      </c>
      <c r="H152" s="15">
        <f>xls_notebook[[#This Row],[PLN]]/Kusy!$C$12</f>
        <v>74.730501148901425</v>
      </c>
      <c r="I152" s="12">
        <f>xls_notebook[[#This Row],[EUR]]*Kusy!$C$9</f>
        <v>393.523346</v>
      </c>
    </row>
    <row r="153" spans="1:9">
      <c r="A153" s="1" t="s">
        <v>313</v>
      </c>
      <c r="B153" s="1" t="s">
        <v>314</v>
      </c>
      <c r="C153" s="1" t="s">
        <v>11</v>
      </c>
      <c r="D153">
        <v>1</v>
      </c>
      <c r="E153">
        <v>0</v>
      </c>
      <c r="F153" s="4">
        <v>112.11</v>
      </c>
      <c r="G153" s="17">
        <f>xls_notebook[[#This Row],[PLN]]/Kusy!$C$3</f>
        <v>133.01366262716542</v>
      </c>
      <c r="H153" s="15">
        <f>xls_notebook[[#This Row],[PLN]]/Kusy!$C$12</f>
        <v>96.08941947245485</v>
      </c>
      <c r="I153" s="12">
        <f>xls_notebook[[#This Row],[EUR]]*Kusy!$C$9</f>
        <v>505.997274</v>
      </c>
    </row>
    <row r="154" spans="1:9">
      <c r="A154" s="1" t="s">
        <v>315</v>
      </c>
      <c r="B154" s="1" t="s">
        <v>316</v>
      </c>
      <c r="C154" s="1" t="s">
        <v>11</v>
      </c>
      <c r="D154">
        <v>1</v>
      </c>
      <c r="E154">
        <v>0</v>
      </c>
      <c r="F154" s="4">
        <v>123.87</v>
      </c>
      <c r="G154" s="17">
        <f>xls_notebook[[#This Row],[PLN]]/Kusy!$C$3</f>
        <v>146.96639362792774</v>
      </c>
      <c r="H154" s="15">
        <f>xls_notebook[[#This Row],[PLN]]/Kusy!$C$12</f>
        <v>106.16890901840139</v>
      </c>
      <c r="I154" s="12">
        <f>xls_notebook[[#This Row],[EUR]]*Kusy!$C$9</f>
        <v>559.07485799999995</v>
      </c>
    </row>
    <row r="155" spans="1:9">
      <c r="A155" s="1" t="s">
        <v>317</v>
      </c>
      <c r="B155" s="1" t="s">
        <v>318</v>
      </c>
      <c r="C155" s="1" t="s">
        <v>11</v>
      </c>
      <c r="D155">
        <v>1</v>
      </c>
      <c r="E155">
        <v>0</v>
      </c>
      <c r="F155" s="4">
        <v>125.1</v>
      </c>
      <c r="G155" s="17">
        <f>xls_notebook[[#This Row],[PLN]]/Kusy!$C$3</f>
        <v>148.42573539076258</v>
      </c>
      <c r="H155" s="15">
        <f>xls_notebook[[#This Row],[PLN]]/Kusy!$C$12</f>
        <v>107.22314134336008</v>
      </c>
      <c r="I155" s="12">
        <f>xls_notebook[[#This Row],[EUR]]*Kusy!$C$9</f>
        <v>564.62633999999991</v>
      </c>
    </row>
    <row r="156" spans="1:9">
      <c r="A156" s="1" t="s">
        <v>319</v>
      </c>
      <c r="B156" s="1" t="s">
        <v>320</v>
      </c>
      <c r="C156" s="1" t="s">
        <v>11</v>
      </c>
      <c r="D156">
        <v>1</v>
      </c>
      <c r="E156">
        <v>0</v>
      </c>
      <c r="F156" s="4">
        <v>160.65</v>
      </c>
      <c r="G156" s="17">
        <f>xls_notebook[[#This Row],[PLN]]/Kusy!$C$3</f>
        <v>190.60427170684261</v>
      </c>
      <c r="H156" s="15">
        <f>xls_notebook[[#This Row],[PLN]]/Kusy!$C$12</f>
        <v>137.69302683301999</v>
      </c>
      <c r="I156" s="12">
        <f>xls_notebook[[#This Row],[EUR]]*Kusy!$C$9</f>
        <v>725.07771000000002</v>
      </c>
    </row>
    <row r="157" spans="1:9">
      <c r="A157" s="1" t="s">
        <v>321</v>
      </c>
      <c r="B157" s="1" t="s">
        <v>322</v>
      </c>
      <c r="C157" s="1" t="s">
        <v>11</v>
      </c>
      <c r="D157">
        <v>1</v>
      </c>
      <c r="E157">
        <v>0</v>
      </c>
      <c r="F157" s="4">
        <v>68.91</v>
      </c>
      <c r="G157" s="17">
        <f>xls_notebook[[#This Row],[PLN]]/Kusy!$C$3</f>
        <v>81.75873242028338</v>
      </c>
      <c r="H157" s="15">
        <f>xls_notebook[[#This Row],[PLN]]/Kusy!$C$12</f>
        <v>59.06272318122258</v>
      </c>
      <c r="I157" s="12">
        <f>xls_notebook[[#This Row],[EUR]]*Kusy!$C$9</f>
        <v>311.018394</v>
      </c>
    </row>
    <row r="158" spans="1:9">
      <c r="A158" s="1" t="s">
        <v>323</v>
      </c>
      <c r="B158" s="1" t="s">
        <v>324</v>
      </c>
      <c r="C158" s="1" t="s">
        <v>11</v>
      </c>
      <c r="D158">
        <v>1</v>
      </c>
      <c r="E158">
        <v>0</v>
      </c>
      <c r="F158" s="4">
        <v>399.94</v>
      </c>
      <c r="G158" s="17">
        <f>xls_notebook[[#This Row],[PLN]]/Kusy!$C$3</f>
        <v>474.51149969769455</v>
      </c>
      <c r="H158" s="15">
        <f>xls_notebook[[#This Row],[PLN]]/Kusy!$C$12</f>
        <v>342.78835450730168</v>
      </c>
      <c r="I158" s="12">
        <f>xls_notebook[[#This Row],[EUR]]*Kusy!$C$9</f>
        <v>1805.0891959999999</v>
      </c>
    </row>
    <row r="159" spans="1:9">
      <c r="A159" s="1" t="s">
        <v>325</v>
      </c>
      <c r="B159" s="1" t="s">
        <v>326</v>
      </c>
      <c r="C159" s="1" t="s">
        <v>11</v>
      </c>
      <c r="D159">
        <v>1</v>
      </c>
      <c r="E159">
        <v>0</v>
      </c>
      <c r="F159" s="4">
        <v>142.36000000000001</v>
      </c>
      <c r="G159" s="17">
        <f>xls_notebook[[#This Row],[PLN]]/Kusy!$C$3</f>
        <v>168.9039783391604</v>
      </c>
      <c r="H159" s="15">
        <f>xls_notebook[[#This Row],[PLN]]/Kusy!$C$12</f>
        <v>122.0166778708293</v>
      </c>
      <c r="I159" s="12">
        <f>xls_notebook[[#This Row],[EUR]]*Kusy!$C$9</f>
        <v>642.52762400000006</v>
      </c>
    </row>
    <row r="160" spans="1:9">
      <c r="A160" s="1" t="s">
        <v>327</v>
      </c>
      <c r="B160" s="1" t="s">
        <v>328</v>
      </c>
      <c r="C160" s="1" t="s">
        <v>11</v>
      </c>
      <c r="D160">
        <v>1</v>
      </c>
      <c r="E160">
        <v>0</v>
      </c>
      <c r="F160" s="4">
        <v>50.14</v>
      </c>
      <c r="G160" s="17">
        <f>xls_notebook[[#This Row],[PLN]]/Kusy!$C$3</f>
        <v>59.488939828080227</v>
      </c>
      <c r="H160" s="15">
        <f>xls_notebook[[#This Row],[PLN]]/Kusy!$C$12</f>
        <v>42.974966482462634</v>
      </c>
      <c r="I160" s="12">
        <f>xls_notebook[[#This Row],[EUR]]*Kusy!$C$9</f>
        <v>226.30187599999999</v>
      </c>
    </row>
    <row r="161" spans="1:9">
      <c r="A161" s="1" t="s">
        <v>329</v>
      </c>
      <c r="B161" s="1" t="s">
        <v>330</v>
      </c>
      <c r="C161" s="1" t="s">
        <v>11</v>
      </c>
      <c r="D161">
        <v>1</v>
      </c>
      <c r="E161">
        <v>0</v>
      </c>
      <c r="F161" s="4">
        <v>245.48</v>
      </c>
      <c r="G161" s="17">
        <f>xls_notebook[[#This Row],[PLN]]/Kusy!$C$3</f>
        <v>291.25139507373621</v>
      </c>
      <c r="H161" s="15">
        <f>xls_notebook[[#This Row],[PLN]]/Kusy!$C$12</f>
        <v>210.4007732771226</v>
      </c>
      <c r="I161" s="12">
        <f>xls_notebook[[#This Row],[EUR]]*Kusy!$C$9</f>
        <v>1107.9494319999999</v>
      </c>
    </row>
    <row r="162" spans="1:9">
      <c r="A162" s="1" t="s">
        <v>331</v>
      </c>
      <c r="B162" s="1" t="s">
        <v>332</v>
      </c>
      <c r="C162" s="1" t="s">
        <v>22</v>
      </c>
      <c r="D162">
        <v>0</v>
      </c>
      <c r="E162">
        <v>1</v>
      </c>
      <c r="F162" s="4">
        <v>197.23</v>
      </c>
      <c r="G162" s="17">
        <f>xls_notebook[[#This Row],[PLN]]/Kusy!$C$3</f>
        <v>234.00485844220708</v>
      </c>
      <c r="H162" s="15">
        <f>xls_notebook[[#This Row],[PLN]]/Kusy!$C$12</f>
        <v>169.04572475740139</v>
      </c>
      <c r="I162" s="12">
        <f>xls_notebook[[#This Row],[EUR]]*Kusy!$C$9</f>
        <v>890.17788199999995</v>
      </c>
    </row>
    <row r="163" spans="1:9">
      <c r="A163" s="1" t="s">
        <v>333</v>
      </c>
      <c r="B163" s="1" t="s">
        <v>334</v>
      </c>
      <c r="C163" s="1" t="s">
        <v>22</v>
      </c>
      <c r="D163">
        <v>0</v>
      </c>
      <c r="E163">
        <v>1</v>
      </c>
      <c r="F163" s="4">
        <v>139.74</v>
      </c>
      <c r="G163" s="17">
        <f>xls_notebook[[#This Row],[PLN]]/Kusy!$C$3</f>
        <v>165.79546173865043</v>
      </c>
      <c r="H163" s="15">
        <f>xls_notebook[[#This Row],[PLN]]/Kusy!$C$12</f>
        <v>119.77107730872216</v>
      </c>
      <c r="I163" s="12">
        <f>xls_notebook[[#This Row],[EUR]]*Kusy!$C$9</f>
        <v>630.70251600000006</v>
      </c>
    </row>
    <row r="164" spans="1:9">
      <c r="A164" s="1" t="s">
        <v>335</v>
      </c>
      <c r="B164" s="1" t="s">
        <v>336</v>
      </c>
      <c r="C164" s="1" t="s">
        <v>22</v>
      </c>
      <c r="D164">
        <v>0</v>
      </c>
      <c r="E164">
        <v>1</v>
      </c>
      <c r="F164" s="4">
        <v>104.09</v>
      </c>
      <c r="G164" s="17">
        <f>xls_notebook[[#This Row],[PLN]]/Kusy!$C$3</f>
        <v>123.49827975079519</v>
      </c>
      <c r="H164" s="15">
        <f>xls_notebook[[#This Row],[PLN]]/Kusy!$C$12</f>
        <v>89.215481873943673</v>
      </c>
      <c r="I164" s="12">
        <f>xls_notebook[[#This Row],[EUR]]*Kusy!$C$9</f>
        <v>469.79980599999999</v>
      </c>
    </row>
    <row r="165" spans="1:9">
      <c r="A165" s="1" t="s">
        <v>337</v>
      </c>
      <c r="B165" s="1" t="s">
        <v>338</v>
      </c>
      <c r="C165" s="1" t="s">
        <v>22</v>
      </c>
      <c r="D165">
        <v>0</v>
      </c>
      <c r="E165">
        <v>1</v>
      </c>
      <c r="F165" s="4">
        <v>188.08</v>
      </c>
      <c r="G165" s="17">
        <f>xls_notebook[[#This Row],[PLN]]/Kusy!$C$3</f>
        <v>223.1487794747772</v>
      </c>
      <c r="H165" s="15">
        <f>xls_notebook[[#This Row],[PLN]]/Kusy!$C$12</f>
        <v>161.2032647790501</v>
      </c>
      <c r="I165" s="12">
        <f>xls_notebook[[#This Row],[EUR]]*Kusy!$C$9</f>
        <v>848.88027199999999</v>
      </c>
    </row>
    <row r="166" spans="1:9">
      <c r="A166" s="1" t="s">
        <v>339</v>
      </c>
      <c r="B166" s="1" t="s">
        <v>340</v>
      </c>
      <c r="C166" s="1" t="s">
        <v>11</v>
      </c>
      <c r="D166">
        <v>0</v>
      </c>
      <c r="E166">
        <v>16</v>
      </c>
      <c r="F166" s="4">
        <v>108.9</v>
      </c>
      <c r="G166" s="17">
        <f>xls_notebook[[#This Row],[PLN]]/Kusy!$C$3</f>
        <v>129.20513656318184</v>
      </c>
      <c r="H166" s="15">
        <f>xls_notebook[[#This Row],[PLN]]/Kusy!$C$12</f>
        <v>93.338130234147997</v>
      </c>
      <c r="I166" s="12">
        <f>xls_notebook[[#This Row],[EUR]]*Kusy!$C$9</f>
        <v>491.50925999999998</v>
      </c>
    </row>
    <row r="167" spans="1:9">
      <c r="A167" s="1" t="s">
        <v>341</v>
      </c>
      <c r="B167" s="1" t="s">
        <v>342</v>
      </c>
      <c r="C167" s="1" t="s">
        <v>11</v>
      </c>
      <c r="D167">
        <v>0</v>
      </c>
      <c r="E167">
        <v>2</v>
      </c>
      <c r="F167" s="4">
        <v>160.72999999999999</v>
      </c>
      <c r="G167" s="17">
        <f>xls_notebook[[#This Row],[PLN]]/Kusy!$C$3</f>
        <v>190.69918824426276</v>
      </c>
      <c r="H167" s="15">
        <f>xls_notebook[[#This Row],[PLN]]/Kusy!$C$12</f>
        <v>137.76159478911487</v>
      </c>
      <c r="I167" s="12">
        <f>xls_notebook[[#This Row],[EUR]]*Kusy!$C$9</f>
        <v>725.43878199999995</v>
      </c>
    </row>
    <row r="168" spans="1:9">
      <c r="A168" s="1"/>
      <c r="B168" s="1"/>
      <c r="C168" s="1"/>
      <c r="D168">
        <f>SUBTOTAL(109,xls_notebook[QTY1])</f>
        <v>676</v>
      </c>
      <c r="E168">
        <f>SUBTOTAL(109,xls_notebook[QTY2])</f>
        <v>129</v>
      </c>
      <c r="I168" s="2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7CCB9-2459-4506-B32F-0F49587B50DC}">
  <sheetPr codeName="Arkusz10"/>
  <dimension ref="A1:I33"/>
  <sheetViews>
    <sheetView workbookViewId="0">
      <selection activeCell="B2" sqref="B2"/>
    </sheetView>
  </sheetViews>
  <sheetFormatPr defaultRowHeight="15"/>
  <cols>
    <col min="1" max="1" width="23.28515625" bestFit="1" customWidth="1"/>
    <col min="2" max="2" width="48" bestFit="1" customWidth="1"/>
    <col min="3" max="3" width="25.5703125" bestFit="1" customWidth="1"/>
    <col min="4" max="5" width="7.85546875" bestFit="1" customWidth="1"/>
    <col min="6" max="6" width="8.28515625" style="3" bestFit="1" customWidth="1"/>
    <col min="7" max="7" width="8.140625" style="20" bestFit="1" customWidth="1"/>
    <col min="8" max="8" width="8.42578125" style="16" bestFit="1" customWidth="1"/>
    <col min="9" max="9" width="7.28515625" bestFit="1" customWidth="1"/>
  </cols>
  <sheetData>
    <row r="1" spans="1:9">
      <c r="A1" s="2" t="s">
        <v>0</v>
      </c>
      <c r="B1" t="s">
        <v>1</v>
      </c>
      <c r="C1" t="s">
        <v>2</v>
      </c>
      <c r="D1" t="s">
        <v>3</v>
      </c>
      <c r="E1" t="s">
        <v>4</v>
      </c>
      <c r="F1" s="3" t="s">
        <v>5</v>
      </c>
      <c r="G1" s="20" t="s">
        <v>6</v>
      </c>
      <c r="H1" s="16" t="s">
        <v>7</v>
      </c>
      <c r="I1" t="s">
        <v>8</v>
      </c>
    </row>
    <row r="2" spans="1:9">
      <c r="A2" s="1" t="s">
        <v>1091</v>
      </c>
      <c r="B2" s="1" t="s">
        <v>1092</v>
      </c>
      <c r="C2" s="1" t="s">
        <v>1093</v>
      </c>
      <c r="D2">
        <v>11</v>
      </c>
      <c r="E2">
        <v>0</v>
      </c>
      <c r="F2" s="3">
        <v>50.88</v>
      </c>
      <c r="G2" s="20">
        <f>xls_mbo[[#This Row],[PLN]]/Kusy!$C$3</f>
        <v>60.366917799216637</v>
      </c>
      <c r="H2" s="16">
        <f>xls_mbo[[#This Row],[PLN]]/Kusy!$C$12</f>
        <v>43.609220076340229</v>
      </c>
      <c r="I2" s="12">
        <f>xls_mbo[[#This Row],[EUR]]*Kusy!$C$9</f>
        <v>229.64179200000001</v>
      </c>
    </row>
    <row r="3" spans="1:9">
      <c r="A3" s="1" t="s">
        <v>1094</v>
      </c>
      <c r="B3" s="1" t="s">
        <v>1095</v>
      </c>
      <c r="C3" s="1" t="s">
        <v>1096</v>
      </c>
      <c r="D3">
        <v>9</v>
      </c>
      <c r="E3">
        <v>0</v>
      </c>
      <c r="F3" s="3">
        <v>27</v>
      </c>
      <c r="G3" s="20">
        <f>xls_mbo[[#This Row],[PLN]]/Kusy!$C$3</f>
        <v>32.034331379301278</v>
      </c>
      <c r="H3" s="16">
        <f>xls_mbo[[#This Row],[PLN]]/Kusy!$C$12</f>
        <v>23.141685182020169</v>
      </c>
      <c r="I3" s="12">
        <f>xls_mbo[[#This Row],[EUR]]*Kusy!$C$9</f>
        <v>121.8618</v>
      </c>
    </row>
    <row r="4" spans="1:9">
      <c r="A4" s="1" t="s">
        <v>1097</v>
      </c>
      <c r="B4" s="1" t="s">
        <v>1098</v>
      </c>
      <c r="C4" s="1" t="s">
        <v>1096</v>
      </c>
      <c r="D4">
        <v>8</v>
      </c>
      <c r="E4">
        <v>0</v>
      </c>
      <c r="F4" s="3">
        <v>29</v>
      </c>
      <c r="G4" s="20">
        <f>xls_mbo[[#This Row],[PLN]]/Kusy!$C$3</f>
        <v>34.407244814805075</v>
      </c>
      <c r="H4" s="16">
        <f>xls_mbo[[#This Row],[PLN]]/Kusy!$C$12</f>
        <v>24.855884084392031</v>
      </c>
      <c r="I4" s="12">
        <f>xls_mbo[[#This Row],[EUR]]*Kusy!$C$9</f>
        <v>130.8886</v>
      </c>
    </row>
    <row r="5" spans="1:9">
      <c r="A5" s="1" t="s">
        <v>1099</v>
      </c>
      <c r="B5" s="1" t="s">
        <v>1100</v>
      </c>
      <c r="C5" s="1" t="s">
        <v>1096</v>
      </c>
      <c r="D5">
        <v>5</v>
      </c>
      <c r="E5">
        <v>0</v>
      </c>
      <c r="F5" s="3">
        <v>55.36</v>
      </c>
      <c r="G5" s="20">
        <f>xls_mbo[[#This Row],[PLN]]/Kusy!$C$3</f>
        <v>65.682243894745142</v>
      </c>
      <c r="H5" s="16">
        <f>xls_mbo[[#This Row],[PLN]]/Kusy!$C$12</f>
        <v>47.449025617653199</v>
      </c>
      <c r="I5" s="12">
        <f>xls_mbo[[#This Row],[EUR]]*Kusy!$C$9</f>
        <v>249.86182399999998</v>
      </c>
    </row>
    <row r="6" spans="1:9">
      <c r="A6" s="1" t="s">
        <v>1101</v>
      </c>
      <c r="B6" s="1" t="s">
        <v>1102</v>
      </c>
      <c r="C6" s="1" t="s">
        <v>1096</v>
      </c>
      <c r="D6">
        <v>5</v>
      </c>
      <c r="E6">
        <v>0</v>
      </c>
      <c r="F6" s="3">
        <v>8.48</v>
      </c>
      <c r="G6" s="20">
        <f>xls_mbo[[#This Row],[PLN]]/Kusy!$C$3</f>
        <v>10.061152966536106</v>
      </c>
      <c r="H6" s="16">
        <f>xls_mbo[[#This Row],[PLN]]/Kusy!$C$12</f>
        <v>7.2682033460567039</v>
      </c>
      <c r="I6" s="12">
        <f>xls_mbo[[#This Row],[EUR]]*Kusy!$C$9</f>
        <v>38.273631999999999</v>
      </c>
    </row>
    <row r="7" spans="1:9">
      <c r="A7" s="1" t="s">
        <v>1103</v>
      </c>
      <c r="B7" s="1" t="s">
        <v>1104</v>
      </c>
      <c r="C7" s="1" t="s">
        <v>1096</v>
      </c>
      <c r="D7">
        <v>2</v>
      </c>
      <c r="E7">
        <v>0</v>
      </c>
      <c r="F7" s="3">
        <v>14.5</v>
      </c>
      <c r="G7" s="20">
        <f>xls_mbo[[#This Row],[PLN]]/Kusy!$C$3</f>
        <v>17.203622407402538</v>
      </c>
      <c r="H7" s="16">
        <f>xls_mbo[[#This Row],[PLN]]/Kusy!$C$12</f>
        <v>12.427942042196015</v>
      </c>
      <c r="I7" s="12">
        <f>xls_mbo[[#This Row],[EUR]]*Kusy!$C$9</f>
        <v>65.444299999999998</v>
      </c>
    </row>
    <row r="8" spans="1:9">
      <c r="A8" s="1" t="s">
        <v>1105</v>
      </c>
      <c r="B8" s="1" t="s">
        <v>1106</v>
      </c>
      <c r="C8" s="1" t="s">
        <v>1093</v>
      </c>
      <c r="D8">
        <v>1</v>
      </c>
      <c r="E8">
        <v>0</v>
      </c>
      <c r="F8" s="3">
        <v>0</v>
      </c>
      <c r="G8" s="20">
        <f>xls_mbo[[#This Row],[PLN]]/Kusy!$C$3</f>
        <v>0</v>
      </c>
      <c r="H8" s="16">
        <f>xls_mbo[[#This Row],[PLN]]/Kusy!$C$12</f>
        <v>0</v>
      </c>
      <c r="I8" s="12">
        <f>xls_mbo[[#This Row],[EUR]]*Kusy!$C$9</f>
        <v>0</v>
      </c>
    </row>
    <row r="9" spans="1:9">
      <c r="A9" s="1" t="s">
        <v>1107</v>
      </c>
      <c r="B9" s="1" t="s">
        <v>1108</v>
      </c>
      <c r="C9" s="1" t="s">
        <v>1093</v>
      </c>
      <c r="D9">
        <v>1</v>
      </c>
      <c r="E9">
        <v>0</v>
      </c>
      <c r="F9" s="3">
        <v>8</v>
      </c>
      <c r="G9" s="20">
        <f>xls_mbo[[#This Row],[PLN]]/Kusy!$C$3</f>
        <v>9.4916537420151936</v>
      </c>
      <c r="H9" s="16">
        <f>xls_mbo[[#This Row],[PLN]]/Kusy!$C$12</f>
        <v>6.8567956094874569</v>
      </c>
      <c r="I9" s="12">
        <f>xls_mbo[[#This Row],[EUR]]*Kusy!$C$9</f>
        <v>36.107199999999999</v>
      </c>
    </row>
    <row r="10" spans="1:9">
      <c r="A10" s="1" t="s">
        <v>1109</v>
      </c>
      <c r="B10" s="1" t="s">
        <v>1110</v>
      </c>
      <c r="C10" s="1" t="s">
        <v>1093</v>
      </c>
      <c r="D10">
        <v>1</v>
      </c>
      <c r="E10">
        <v>0</v>
      </c>
      <c r="F10" s="3">
        <v>8</v>
      </c>
      <c r="G10" s="20">
        <f>xls_mbo[[#This Row],[PLN]]/Kusy!$C$3</f>
        <v>9.4916537420151936</v>
      </c>
      <c r="H10" s="16">
        <f>xls_mbo[[#This Row],[PLN]]/Kusy!$C$12</f>
        <v>6.8567956094874569</v>
      </c>
      <c r="I10" s="12">
        <f>xls_mbo[[#This Row],[EUR]]*Kusy!$C$9</f>
        <v>36.107199999999999</v>
      </c>
    </row>
    <row r="11" spans="1:9">
      <c r="A11" s="1" t="s">
        <v>1111</v>
      </c>
      <c r="B11" s="1" t="s">
        <v>1112</v>
      </c>
      <c r="C11" s="1" t="s">
        <v>1093</v>
      </c>
      <c r="D11">
        <v>1</v>
      </c>
      <c r="E11">
        <v>0</v>
      </c>
      <c r="F11" s="3">
        <v>2.2999999999999998</v>
      </c>
      <c r="G11" s="20">
        <f>xls_mbo[[#This Row],[PLN]]/Kusy!$C$3</f>
        <v>2.7288504508293676</v>
      </c>
      <c r="H11" s="16">
        <f>xls_mbo[[#This Row],[PLN]]/Kusy!$C$12</f>
        <v>1.9713287377276434</v>
      </c>
      <c r="I11" s="12">
        <f>xls_mbo[[#This Row],[EUR]]*Kusy!$C$9</f>
        <v>10.380819999999998</v>
      </c>
    </row>
    <row r="12" spans="1:9">
      <c r="A12" s="1" t="s">
        <v>1113</v>
      </c>
      <c r="B12" s="1" t="s">
        <v>1114</v>
      </c>
      <c r="C12" s="1" t="s">
        <v>1093</v>
      </c>
      <c r="D12">
        <v>1</v>
      </c>
      <c r="E12">
        <v>0</v>
      </c>
      <c r="F12" s="3">
        <v>17.53</v>
      </c>
      <c r="G12" s="20">
        <f>xls_mbo[[#This Row],[PLN]]/Kusy!$C$3</f>
        <v>20.798586262190792</v>
      </c>
      <c r="H12" s="16">
        <f>xls_mbo[[#This Row],[PLN]]/Kusy!$C$12</f>
        <v>15.024953379289389</v>
      </c>
      <c r="I12" s="12">
        <f>xls_mbo[[#This Row],[EUR]]*Kusy!$C$9</f>
        <v>79.119901999999996</v>
      </c>
    </row>
    <row r="13" spans="1:9">
      <c r="A13" s="1" t="s">
        <v>1115</v>
      </c>
      <c r="B13" s="1" t="s">
        <v>1116</v>
      </c>
      <c r="C13" s="1" t="s">
        <v>1093</v>
      </c>
      <c r="D13">
        <v>1</v>
      </c>
      <c r="E13">
        <v>0</v>
      </c>
      <c r="F13" s="3">
        <v>1.1499999999999999</v>
      </c>
      <c r="G13" s="20">
        <f>xls_mbo[[#This Row],[PLN]]/Kusy!$C$3</f>
        <v>1.3644252254146838</v>
      </c>
      <c r="H13" s="16">
        <f>xls_mbo[[#This Row],[PLN]]/Kusy!$C$12</f>
        <v>0.98566436886382169</v>
      </c>
      <c r="I13" s="12">
        <f>xls_mbo[[#This Row],[EUR]]*Kusy!$C$9</f>
        <v>5.1904099999999991</v>
      </c>
    </row>
    <row r="14" spans="1:9">
      <c r="A14" s="1" t="s">
        <v>1117</v>
      </c>
      <c r="B14" s="1" t="s">
        <v>1118</v>
      </c>
      <c r="C14" s="1" t="s">
        <v>1093</v>
      </c>
      <c r="D14">
        <v>1</v>
      </c>
      <c r="E14">
        <v>0</v>
      </c>
      <c r="F14" s="3">
        <v>0</v>
      </c>
      <c r="G14" s="20">
        <f>xls_mbo[[#This Row],[PLN]]/Kusy!$C$3</f>
        <v>0</v>
      </c>
      <c r="H14" s="16">
        <f>xls_mbo[[#This Row],[PLN]]/Kusy!$C$12</f>
        <v>0</v>
      </c>
      <c r="I14" s="12">
        <f>xls_mbo[[#This Row],[EUR]]*Kusy!$C$9</f>
        <v>0</v>
      </c>
    </row>
    <row r="15" spans="1:9">
      <c r="A15" s="1" t="s">
        <v>1119</v>
      </c>
      <c r="B15" s="1" t="s">
        <v>1120</v>
      </c>
      <c r="C15" s="1" t="s">
        <v>1093</v>
      </c>
      <c r="D15">
        <v>1</v>
      </c>
      <c r="E15">
        <v>0</v>
      </c>
      <c r="F15" s="3">
        <v>0</v>
      </c>
      <c r="G15" s="20">
        <f>xls_mbo[[#This Row],[PLN]]/Kusy!$C$3</f>
        <v>0</v>
      </c>
      <c r="H15" s="16">
        <f>xls_mbo[[#This Row],[PLN]]/Kusy!$C$12</f>
        <v>0</v>
      </c>
      <c r="I15" s="12">
        <f>xls_mbo[[#This Row],[EUR]]*Kusy!$C$9</f>
        <v>0</v>
      </c>
    </row>
    <row r="16" spans="1:9">
      <c r="A16" s="1" t="s">
        <v>1121</v>
      </c>
      <c r="B16" s="1" t="s">
        <v>1122</v>
      </c>
      <c r="C16" s="1" t="s">
        <v>1093</v>
      </c>
      <c r="D16">
        <v>1</v>
      </c>
      <c r="E16">
        <v>0</v>
      </c>
      <c r="F16" s="3">
        <v>6.54</v>
      </c>
      <c r="G16" s="20">
        <f>xls_mbo[[#This Row],[PLN]]/Kusy!$C$3</f>
        <v>7.7594269340974211</v>
      </c>
      <c r="H16" s="16">
        <f>xls_mbo[[#This Row],[PLN]]/Kusy!$C$12</f>
        <v>5.6054304107559956</v>
      </c>
      <c r="I16" s="12">
        <f>xls_mbo[[#This Row],[EUR]]*Kusy!$C$9</f>
        <v>29.517636</v>
      </c>
    </row>
    <row r="17" spans="1:9">
      <c r="A17" s="1" t="s">
        <v>1123</v>
      </c>
      <c r="B17" s="1" t="s">
        <v>1124</v>
      </c>
      <c r="C17" s="1" t="s">
        <v>1093</v>
      </c>
      <c r="D17">
        <v>1</v>
      </c>
      <c r="E17">
        <v>0</v>
      </c>
      <c r="F17" s="3">
        <v>8.7100000000000009</v>
      </c>
      <c r="G17" s="20">
        <f>xls_mbo[[#This Row],[PLN]]/Kusy!$C$3</f>
        <v>10.334038011619043</v>
      </c>
      <c r="H17" s="16">
        <f>xls_mbo[[#This Row],[PLN]]/Kusy!$C$12</f>
        <v>7.465336219829469</v>
      </c>
      <c r="I17" s="12">
        <f>xls_mbo[[#This Row],[EUR]]*Kusy!$C$9</f>
        <v>39.311714000000002</v>
      </c>
    </row>
    <row r="18" spans="1:9">
      <c r="A18" s="1" t="s">
        <v>1125</v>
      </c>
      <c r="B18" s="1" t="s">
        <v>1126</v>
      </c>
      <c r="C18" s="1" t="s">
        <v>1093</v>
      </c>
      <c r="D18">
        <v>1</v>
      </c>
      <c r="E18">
        <v>0</v>
      </c>
      <c r="F18" s="3">
        <v>9.43</v>
      </c>
      <c r="G18" s="20">
        <f>xls_mbo[[#This Row],[PLN]]/Kusy!$C$3</f>
        <v>11.188286848400409</v>
      </c>
      <c r="H18" s="16">
        <f>xls_mbo[[#This Row],[PLN]]/Kusy!$C$12</f>
        <v>8.0824478246833387</v>
      </c>
      <c r="I18" s="12">
        <f>xls_mbo[[#This Row],[EUR]]*Kusy!$C$9</f>
        <v>42.561361999999995</v>
      </c>
    </row>
    <row r="19" spans="1:9">
      <c r="A19" s="1" t="s">
        <v>1127</v>
      </c>
      <c r="B19" s="1" t="s">
        <v>1128</v>
      </c>
      <c r="C19" s="1" t="s">
        <v>1093</v>
      </c>
      <c r="D19">
        <v>1</v>
      </c>
      <c r="E19">
        <v>0</v>
      </c>
      <c r="F19" s="3">
        <v>14.52</v>
      </c>
      <c r="G19" s="20">
        <f>xls_mbo[[#This Row],[PLN]]/Kusy!$C$3</f>
        <v>17.227351541757574</v>
      </c>
      <c r="H19" s="16">
        <f>xls_mbo[[#This Row],[PLN]]/Kusy!$C$12</f>
        <v>12.445084031219732</v>
      </c>
      <c r="I19" s="12">
        <f>xls_mbo[[#This Row],[EUR]]*Kusy!$C$9</f>
        <v>65.534567999999993</v>
      </c>
    </row>
    <row r="20" spans="1:9">
      <c r="A20" s="1" t="s">
        <v>1129</v>
      </c>
      <c r="B20" s="1" t="s">
        <v>1130</v>
      </c>
      <c r="C20" s="1" t="s">
        <v>1093</v>
      </c>
      <c r="D20">
        <v>1</v>
      </c>
      <c r="E20">
        <v>0</v>
      </c>
      <c r="F20" s="3">
        <v>6.54</v>
      </c>
      <c r="G20" s="20">
        <f>xls_mbo[[#This Row],[PLN]]/Kusy!$C$3</f>
        <v>7.7594269340974211</v>
      </c>
      <c r="H20" s="16">
        <f>xls_mbo[[#This Row],[PLN]]/Kusy!$C$12</f>
        <v>5.6054304107559956</v>
      </c>
      <c r="I20" s="12">
        <f>xls_mbo[[#This Row],[EUR]]*Kusy!$C$9</f>
        <v>29.517636</v>
      </c>
    </row>
    <row r="21" spans="1:9">
      <c r="A21" s="1" t="s">
        <v>1131</v>
      </c>
      <c r="B21" s="1" t="s">
        <v>1132</v>
      </c>
      <c r="C21" s="1" t="s">
        <v>1093</v>
      </c>
      <c r="D21">
        <v>1</v>
      </c>
      <c r="E21">
        <v>0</v>
      </c>
      <c r="F21" s="3">
        <v>0</v>
      </c>
      <c r="G21" s="20">
        <f>xls_mbo[[#This Row],[PLN]]/Kusy!$C$3</f>
        <v>0</v>
      </c>
      <c r="H21" s="16">
        <f>xls_mbo[[#This Row],[PLN]]/Kusy!$C$12</f>
        <v>0</v>
      </c>
      <c r="I21" s="12">
        <f>xls_mbo[[#This Row],[EUR]]*Kusy!$C$9</f>
        <v>0</v>
      </c>
    </row>
    <row r="22" spans="1:9">
      <c r="A22" s="1" t="s">
        <v>1133</v>
      </c>
      <c r="B22" s="1" t="s">
        <v>1134</v>
      </c>
      <c r="C22" s="1" t="s">
        <v>1096</v>
      </c>
      <c r="D22">
        <v>1</v>
      </c>
      <c r="E22">
        <v>0</v>
      </c>
      <c r="F22" s="3">
        <v>11.52</v>
      </c>
      <c r="G22" s="20">
        <f>xls_mbo[[#This Row],[PLN]]/Kusy!$C$3</f>
        <v>13.667981388501879</v>
      </c>
      <c r="H22" s="16">
        <f>xls_mbo[[#This Row],[PLN]]/Kusy!$C$12</f>
        <v>9.873785677661937</v>
      </c>
      <c r="I22" s="12">
        <f>xls_mbo[[#This Row],[EUR]]*Kusy!$C$9</f>
        <v>51.994367999999994</v>
      </c>
    </row>
    <row r="23" spans="1:9">
      <c r="A23" s="1" t="s">
        <v>1135</v>
      </c>
      <c r="B23" s="1" t="s">
        <v>1136</v>
      </c>
      <c r="C23" s="1" t="s">
        <v>1096</v>
      </c>
      <c r="D23">
        <v>1</v>
      </c>
      <c r="E23">
        <v>0</v>
      </c>
      <c r="F23" s="3">
        <v>29.64</v>
      </c>
      <c r="G23" s="20">
        <f>xls_mbo[[#This Row],[PLN]]/Kusy!$C$3</f>
        <v>35.166577114166294</v>
      </c>
      <c r="H23" s="16">
        <f>xls_mbo[[#This Row],[PLN]]/Kusy!$C$12</f>
        <v>25.404427733151028</v>
      </c>
      <c r="I23" s="12">
        <f>xls_mbo[[#This Row],[EUR]]*Kusy!$C$9</f>
        <v>133.777176</v>
      </c>
    </row>
    <row r="24" spans="1:9">
      <c r="A24" s="1" t="s">
        <v>1137</v>
      </c>
      <c r="B24" s="1" t="s">
        <v>1138</v>
      </c>
      <c r="C24" s="1" t="s">
        <v>1096</v>
      </c>
      <c r="D24">
        <v>1</v>
      </c>
      <c r="E24">
        <v>0</v>
      </c>
      <c r="F24" s="3">
        <v>6.36</v>
      </c>
      <c r="G24" s="20">
        <f>xls_mbo[[#This Row],[PLN]]/Kusy!$C$3</f>
        <v>7.5458647249020796</v>
      </c>
      <c r="H24" s="16">
        <f>xls_mbo[[#This Row],[PLN]]/Kusy!$C$12</f>
        <v>5.4511525095425286</v>
      </c>
      <c r="I24" s="12">
        <f>xls_mbo[[#This Row],[EUR]]*Kusy!$C$9</f>
        <v>28.705224000000001</v>
      </c>
    </row>
    <row r="25" spans="1:9">
      <c r="A25" s="1" t="s">
        <v>1139</v>
      </c>
      <c r="B25" s="1" t="s">
        <v>1140</v>
      </c>
      <c r="C25" s="1" t="s">
        <v>1096</v>
      </c>
      <c r="D25">
        <v>1</v>
      </c>
      <c r="E25">
        <v>0</v>
      </c>
      <c r="F25" s="3">
        <v>21.22</v>
      </c>
      <c r="G25" s="20">
        <f>xls_mbo[[#This Row],[PLN]]/Kusy!$C$3</f>
        <v>25.176611550695299</v>
      </c>
      <c r="H25" s="16">
        <f>xls_mbo[[#This Row],[PLN]]/Kusy!$C$12</f>
        <v>18.187650354165477</v>
      </c>
      <c r="I25" s="12">
        <f>xls_mbo[[#This Row],[EUR]]*Kusy!$C$9</f>
        <v>95.774347999999989</v>
      </c>
    </row>
    <row r="26" spans="1:9">
      <c r="A26" s="1" t="s">
        <v>1141</v>
      </c>
      <c r="B26" s="1" t="s">
        <v>1142</v>
      </c>
      <c r="C26" s="1" t="s">
        <v>1096</v>
      </c>
      <c r="D26">
        <v>1</v>
      </c>
      <c r="E26">
        <v>0</v>
      </c>
      <c r="F26" s="3">
        <v>5.52</v>
      </c>
      <c r="G26" s="20">
        <f>xls_mbo[[#This Row],[PLN]]/Kusy!$C$3</f>
        <v>6.5492410819904832</v>
      </c>
      <c r="H26" s="16">
        <f>xls_mbo[[#This Row],[PLN]]/Kusy!$C$12</f>
        <v>4.7311889705463441</v>
      </c>
      <c r="I26" s="12">
        <f>xls_mbo[[#This Row],[EUR]]*Kusy!$C$9</f>
        <v>24.913967999999997</v>
      </c>
    </row>
    <row r="27" spans="1:9">
      <c r="A27" s="1" t="s">
        <v>1143</v>
      </c>
      <c r="B27" s="1" t="s">
        <v>1144</v>
      </c>
      <c r="C27" s="1" t="s">
        <v>1096</v>
      </c>
      <c r="D27">
        <v>1</v>
      </c>
      <c r="E27">
        <v>0</v>
      </c>
      <c r="F27" s="3">
        <v>0</v>
      </c>
      <c r="G27" s="20">
        <f>xls_mbo[[#This Row],[PLN]]/Kusy!$C$3</f>
        <v>0</v>
      </c>
      <c r="H27" s="16">
        <f>xls_mbo[[#This Row],[PLN]]/Kusy!$C$12</f>
        <v>0</v>
      </c>
      <c r="I27" s="12">
        <f>xls_mbo[[#This Row],[EUR]]*Kusy!$C$9</f>
        <v>0</v>
      </c>
    </row>
    <row r="28" spans="1:9">
      <c r="A28" s="1" t="s">
        <v>1145</v>
      </c>
      <c r="B28" s="1" t="s">
        <v>1146</v>
      </c>
      <c r="C28" s="1" t="s">
        <v>1096</v>
      </c>
      <c r="D28">
        <v>1</v>
      </c>
      <c r="E28">
        <v>0</v>
      </c>
      <c r="F28" s="3">
        <v>29</v>
      </c>
      <c r="G28" s="20">
        <f>xls_mbo[[#This Row],[PLN]]/Kusy!$C$3</f>
        <v>34.407244814805075</v>
      </c>
      <c r="H28" s="16">
        <f>xls_mbo[[#This Row],[PLN]]/Kusy!$C$12</f>
        <v>24.855884084392031</v>
      </c>
      <c r="I28" s="12">
        <f>xls_mbo[[#This Row],[EUR]]*Kusy!$C$9</f>
        <v>130.8886</v>
      </c>
    </row>
    <row r="29" spans="1:9">
      <c r="A29" s="1" t="s">
        <v>1147</v>
      </c>
      <c r="B29" s="1" t="s">
        <v>1148</v>
      </c>
      <c r="C29" s="1" t="s">
        <v>1096</v>
      </c>
      <c r="D29">
        <v>1</v>
      </c>
      <c r="E29">
        <v>0</v>
      </c>
      <c r="F29" s="3">
        <v>45.77</v>
      </c>
      <c r="G29" s="20">
        <f>xls_mbo[[#This Row],[PLN]]/Kusy!$C$3</f>
        <v>54.304123971504431</v>
      </c>
      <c r="H29" s="16">
        <f>xls_mbo[[#This Row],[PLN]]/Kusy!$C$12</f>
        <v>39.229441880780108</v>
      </c>
      <c r="I29" s="12">
        <f>xls_mbo[[#This Row],[EUR]]*Kusy!$C$9</f>
        <v>206.578318</v>
      </c>
    </row>
    <row r="30" spans="1:9">
      <c r="A30" s="1" t="s">
        <v>1149</v>
      </c>
      <c r="B30" s="1" t="s">
        <v>1150</v>
      </c>
      <c r="C30" s="1" t="s">
        <v>1096</v>
      </c>
      <c r="D30">
        <v>1</v>
      </c>
      <c r="E30">
        <v>0</v>
      </c>
      <c r="F30" s="3">
        <v>0</v>
      </c>
      <c r="G30" s="20">
        <f>xls_mbo[[#This Row],[PLN]]/Kusy!$C$3</f>
        <v>0</v>
      </c>
      <c r="H30" s="16">
        <f>xls_mbo[[#This Row],[PLN]]/Kusy!$C$12</f>
        <v>0</v>
      </c>
      <c r="I30" s="12">
        <f>xls_mbo[[#This Row],[EUR]]*Kusy!$C$9</f>
        <v>0</v>
      </c>
    </row>
    <row r="31" spans="1:9">
      <c r="A31" s="1" t="s">
        <v>1151</v>
      </c>
      <c r="B31" s="1" t="s">
        <v>1152</v>
      </c>
      <c r="C31" s="1" t="s">
        <v>1096</v>
      </c>
      <c r="D31">
        <v>1</v>
      </c>
      <c r="E31">
        <v>0</v>
      </c>
      <c r="F31" s="3">
        <v>10</v>
      </c>
      <c r="G31" s="20">
        <f>xls_mbo[[#This Row],[PLN]]/Kusy!$C$3</f>
        <v>11.864567177518992</v>
      </c>
      <c r="H31" s="16">
        <f>xls_mbo[[#This Row],[PLN]]/Kusy!$C$12</f>
        <v>8.5709945118593218</v>
      </c>
      <c r="I31" s="12">
        <f>xls_mbo[[#This Row],[EUR]]*Kusy!$C$9</f>
        <v>45.134</v>
      </c>
    </row>
    <row r="32" spans="1:9">
      <c r="A32" s="1" t="s">
        <v>1153</v>
      </c>
      <c r="B32" s="1" t="s">
        <v>1154</v>
      </c>
      <c r="C32" s="1" t="s">
        <v>1096</v>
      </c>
      <c r="D32">
        <v>1</v>
      </c>
      <c r="E32">
        <v>0</v>
      </c>
      <c r="F32" s="3">
        <v>23.56</v>
      </c>
      <c r="G32" s="20">
        <f>xls_mbo[[#This Row],[PLN]]/Kusy!$C$3</f>
        <v>27.952920270234745</v>
      </c>
      <c r="H32" s="16">
        <f>xls_mbo[[#This Row],[PLN]]/Kusy!$C$12</f>
        <v>20.19326306994056</v>
      </c>
      <c r="I32" s="12">
        <f>xls_mbo[[#This Row],[EUR]]*Kusy!$C$9</f>
        <v>106.33570399999999</v>
      </c>
    </row>
    <row r="33" spans="1:9">
      <c r="A33" s="1" t="s">
        <v>1155</v>
      </c>
      <c r="B33" s="1" t="s">
        <v>1156</v>
      </c>
      <c r="C33" s="1" t="s">
        <v>1096</v>
      </c>
      <c r="D33">
        <v>0</v>
      </c>
      <c r="E33">
        <v>20</v>
      </c>
      <c r="F33" s="3">
        <v>27.04</v>
      </c>
      <c r="G33" s="20">
        <f>xls_mbo[[#This Row],[PLN]]/Kusy!$C$3</f>
        <v>32.081789648011352</v>
      </c>
      <c r="H33" s="16">
        <f>xls_mbo[[#This Row],[PLN]]/Kusy!$C$12</f>
        <v>23.175969160067602</v>
      </c>
      <c r="I33" s="12">
        <f>xls_mbo[[#This Row],[EUR]]*Kusy!$C$9</f>
        <v>122.04233599999999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BC0A5-7F84-48A3-A57D-1577C224864E}">
  <sheetPr codeName="Arkusz11"/>
  <dimension ref="A1:I2"/>
  <sheetViews>
    <sheetView workbookViewId="0">
      <selection activeCell="G29" sqref="G29"/>
    </sheetView>
  </sheetViews>
  <sheetFormatPr defaultRowHeight="15"/>
  <cols>
    <col min="1" max="1" width="10.7109375" bestFit="1" customWidth="1"/>
    <col min="2" max="2" width="7.7109375" bestFit="1" customWidth="1"/>
    <col min="3" max="3" width="9.85546875" bestFit="1" customWidth="1"/>
    <col min="4" max="5" width="7.85546875" bestFit="1" customWidth="1"/>
    <col min="6" max="6" width="8.28515625" style="3" bestFit="1" customWidth="1"/>
    <col min="7" max="7" width="8.140625" style="21" bestFit="1" customWidth="1"/>
    <col min="8" max="8" width="8.42578125" style="14" bestFit="1" customWidth="1"/>
    <col min="9" max="9" width="8.140625" style="11" bestFit="1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s="3" t="s">
        <v>5</v>
      </c>
      <c r="G1" s="21" t="s">
        <v>6</v>
      </c>
      <c r="H1" s="14" t="s">
        <v>7</v>
      </c>
      <c r="I1" s="11" t="s">
        <v>8</v>
      </c>
    </row>
    <row r="2" spans="1:9">
      <c r="A2" s="1"/>
      <c r="B2" s="1"/>
      <c r="C2" s="1"/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7CB3F-C361-4C89-A3CE-E503A4E0B7B5}">
  <sheetPr codeName="Arkusz12"/>
  <dimension ref="A1:I67"/>
  <sheetViews>
    <sheetView workbookViewId="0">
      <selection activeCell="B2" sqref="B2"/>
    </sheetView>
  </sheetViews>
  <sheetFormatPr defaultRowHeight="15"/>
  <cols>
    <col min="1" max="1" width="22.42578125" bestFit="1" customWidth="1"/>
    <col min="2" max="2" width="40.42578125" bestFit="1" customWidth="1"/>
    <col min="3" max="3" width="20.7109375" bestFit="1" customWidth="1"/>
    <col min="4" max="5" width="7.85546875" bestFit="1" customWidth="1"/>
    <col min="6" max="6" width="8.28515625" style="3" bestFit="1" customWidth="1"/>
    <col min="7" max="7" width="8.140625" style="22" bestFit="1" customWidth="1"/>
    <col min="8" max="8" width="8.42578125" style="14" bestFit="1" customWidth="1"/>
    <col min="9" max="9" width="8.85546875" style="11" bestFit="1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s="3" t="s">
        <v>5</v>
      </c>
      <c r="G1" s="22" t="s">
        <v>6</v>
      </c>
      <c r="H1" s="14" t="s">
        <v>7</v>
      </c>
      <c r="I1" s="11" t="s">
        <v>8</v>
      </c>
    </row>
    <row r="2" spans="1:9">
      <c r="A2" s="1" t="s">
        <v>1157</v>
      </c>
      <c r="B2" s="1" t="s">
        <v>1158</v>
      </c>
      <c r="C2" s="1" t="s">
        <v>1159</v>
      </c>
      <c r="D2">
        <v>27</v>
      </c>
      <c r="E2">
        <v>0</v>
      </c>
      <c r="F2" s="3">
        <v>10.48</v>
      </c>
      <c r="G2" s="22">
        <f>xls_acadapter[[#This Row],[PLN]]/Kusy!$C$3</f>
        <v>12.434066402039905</v>
      </c>
      <c r="H2" s="14">
        <f>xls_acadapter[[#This Row],[PLN]]/Kusy!$C$12</f>
        <v>8.9824022484285688</v>
      </c>
      <c r="I2" s="11">
        <f>xls_acadapter[[#This Row],[EUR]]*Kusy!$C$9</f>
        <v>47.300432000000001</v>
      </c>
    </row>
    <row r="3" spans="1:9">
      <c r="A3" s="1" t="s">
        <v>1160</v>
      </c>
      <c r="B3" s="1" t="s">
        <v>1161</v>
      </c>
      <c r="C3" s="1" t="s">
        <v>1159</v>
      </c>
      <c r="D3">
        <v>13</v>
      </c>
      <c r="E3">
        <v>0</v>
      </c>
      <c r="F3" s="3">
        <v>18.190000000000001</v>
      </c>
      <c r="G3" s="22">
        <f>xls_acadapter[[#This Row],[PLN]]/Kusy!$C$3</f>
        <v>21.581647695907048</v>
      </c>
      <c r="H3" s="14">
        <f>xls_acadapter[[#This Row],[PLN]]/Kusy!$C$12</f>
        <v>15.590639017072105</v>
      </c>
      <c r="I3" s="11">
        <f>xls_acadapter[[#This Row],[EUR]]*Kusy!$C$9</f>
        <v>82.098746000000006</v>
      </c>
    </row>
    <row r="4" spans="1:9">
      <c r="A4" s="1" t="s">
        <v>1162</v>
      </c>
      <c r="B4" s="1" t="s">
        <v>1163</v>
      </c>
      <c r="C4" s="1" t="s">
        <v>1159</v>
      </c>
      <c r="D4">
        <v>7</v>
      </c>
      <c r="E4">
        <v>0</v>
      </c>
      <c r="F4" s="3">
        <v>28.93</v>
      </c>
      <c r="G4" s="22">
        <f>xls_acadapter[[#This Row],[PLN]]/Kusy!$C$3</f>
        <v>34.324192844562447</v>
      </c>
      <c r="H4" s="14">
        <f>xls_acadapter[[#This Row],[PLN]]/Kusy!$C$12</f>
        <v>24.795887122809017</v>
      </c>
      <c r="I4" s="11">
        <f>xls_acadapter[[#This Row],[EUR]]*Kusy!$C$9</f>
        <v>130.57266200000001</v>
      </c>
    </row>
    <row r="5" spans="1:9">
      <c r="A5" s="1" t="s">
        <v>1164</v>
      </c>
      <c r="B5" s="1" t="s">
        <v>1165</v>
      </c>
      <c r="C5" s="1" t="s">
        <v>1159</v>
      </c>
      <c r="D5">
        <v>7</v>
      </c>
      <c r="E5">
        <v>0</v>
      </c>
      <c r="F5" s="3">
        <v>5.61</v>
      </c>
      <c r="G5" s="22">
        <f>xls_acadapter[[#This Row],[PLN]]/Kusy!$C$3</f>
        <v>6.6560221865881548</v>
      </c>
      <c r="H5" s="14">
        <f>xls_acadapter[[#This Row],[PLN]]/Kusy!$C$12</f>
        <v>4.8083279211530794</v>
      </c>
      <c r="I5" s="11">
        <f>xls_acadapter[[#This Row],[EUR]]*Kusy!$C$9</f>
        <v>25.320174000000002</v>
      </c>
    </row>
    <row r="6" spans="1:9">
      <c r="A6" s="1" t="s">
        <v>1166</v>
      </c>
      <c r="B6" s="1" t="s">
        <v>1167</v>
      </c>
      <c r="C6" s="1" t="s">
        <v>1159</v>
      </c>
      <c r="D6">
        <v>7</v>
      </c>
      <c r="E6">
        <v>0</v>
      </c>
      <c r="F6" s="3">
        <v>2.79</v>
      </c>
      <c r="G6" s="22">
        <f>xls_acadapter[[#This Row],[PLN]]/Kusy!$C$3</f>
        <v>3.3102142425277989</v>
      </c>
      <c r="H6" s="14">
        <f>xls_acadapter[[#This Row],[PLN]]/Kusy!$C$12</f>
        <v>2.3913074688087503</v>
      </c>
      <c r="I6" s="11">
        <f>xls_acadapter[[#This Row],[EUR]]*Kusy!$C$9</f>
        <v>12.592385999999999</v>
      </c>
    </row>
    <row r="7" spans="1:9">
      <c r="A7" s="1" t="s">
        <v>1168</v>
      </c>
      <c r="B7" s="1" t="s">
        <v>1169</v>
      </c>
      <c r="C7" s="1" t="s">
        <v>1159</v>
      </c>
      <c r="D7">
        <v>3</v>
      </c>
      <c r="E7">
        <v>0</v>
      </c>
      <c r="F7" s="3">
        <v>1.4</v>
      </c>
      <c r="G7" s="22">
        <f>xls_acadapter[[#This Row],[PLN]]/Kusy!$C$3</f>
        <v>1.6610394048526587</v>
      </c>
      <c r="H7" s="14">
        <f>xls_acadapter[[#This Row],[PLN]]/Kusy!$C$12</f>
        <v>1.1999392316603048</v>
      </c>
      <c r="I7" s="11">
        <f>xls_acadapter[[#This Row],[EUR]]*Kusy!$C$9</f>
        <v>6.3187599999999993</v>
      </c>
    </row>
    <row r="8" spans="1:9">
      <c r="A8" s="1" t="s">
        <v>1170</v>
      </c>
      <c r="B8" s="1" t="s">
        <v>1171</v>
      </c>
      <c r="C8" s="1" t="s">
        <v>1159</v>
      </c>
      <c r="D8">
        <v>3</v>
      </c>
      <c r="E8">
        <v>0</v>
      </c>
      <c r="F8" s="3">
        <v>3.25</v>
      </c>
      <c r="G8" s="22">
        <f>xls_acadapter[[#This Row],[PLN]]/Kusy!$C$3</f>
        <v>3.8559843326936725</v>
      </c>
      <c r="H8" s="14">
        <f>xls_acadapter[[#This Row],[PLN]]/Kusy!$C$12</f>
        <v>2.7855732163542792</v>
      </c>
      <c r="I8" s="11">
        <f>xls_acadapter[[#This Row],[EUR]]*Kusy!$C$9</f>
        <v>14.66855</v>
      </c>
    </row>
    <row r="9" spans="1:9">
      <c r="A9" s="1" t="s">
        <v>1172</v>
      </c>
      <c r="B9" s="1" t="s">
        <v>1173</v>
      </c>
      <c r="C9" s="1" t="s">
        <v>1159</v>
      </c>
      <c r="D9">
        <v>3</v>
      </c>
      <c r="E9">
        <v>0</v>
      </c>
      <c r="F9" s="3">
        <v>26.59</v>
      </c>
      <c r="G9" s="22">
        <f>xls_acadapter[[#This Row],[PLN]]/Kusy!$C$3</f>
        <v>31.547884125023</v>
      </c>
      <c r="H9" s="14">
        <f>xls_acadapter[[#This Row],[PLN]]/Kusy!$C$12</f>
        <v>22.790274407033934</v>
      </c>
      <c r="I9" s="11">
        <f>xls_acadapter[[#This Row],[EUR]]*Kusy!$C$9</f>
        <v>120.01130599999999</v>
      </c>
    </row>
    <row r="10" spans="1:9">
      <c r="A10" s="1" t="s">
        <v>1174</v>
      </c>
      <c r="B10" s="1" t="s">
        <v>1175</v>
      </c>
      <c r="C10" s="1" t="s">
        <v>1159</v>
      </c>
      <c r="D10">
        <v>2</v>
      </c>
      <c r="E10">
        <v>0</v>
      </c>
      <c r="F10" s="3">
        <v>13.48</v>
      </c>
      <c r="G10" s="22">
        <f>xls_acadapter[[#This Row],[PLN]]/Kusy!$C$3</f>
        <v>15.993436555295602</v>
      </c>
      <c r="H10" s="14">
        <f>xls_acadapter[[#This Row],[PLN]]/Kusy!$C$12</f>
        <v>11.553700601986364</v>
      </c>
      <c r="I10" s="11">
        <f>xls_acadapter[[#This Row],[EUR]]*Kusy!$C$9</f>
        <v>60.840631999999999</v>
      </c>
    </row>
    <row r="11" spans="1:9">
      <c r="A11" s="1" t="s">
        <v>1176</v>
      </c>
      <c r="B11" s="1" t="s">
        <v>1177</v>
      </c>
      <c r="C11" s="1" t="s">
        <v>1159</v>
      </c>
      <c r="D11">
        <v>2</v>
      </c>
      <c r="E11">
        <v>0</v>
      </c>
      <c r="F11" s="3">
        <v>10.130000000000001</v>
      </c>
      <c r="G11" s="22">
        <f>xls_acadapter[[#This Row],[PLN]]/Kusy!$C$3</f>
        <v>12.01880655082674</v>
      </c>
      <c r="H11" s="14">
        <f>xls_acadapter[[#This Row],[PLN]]/Kusy!$C$12</f>
        <v>8.6824174405134915</v>
      </c>
      <c r="I11" s="11">
        <f>xls_acadapter[[#This Row],[EUR]]*Kusy!$C$9</f>
        <v>45.720742000000001</v>
      </c>
    </row>
    <row r="12" spans="1:9">
      <c r="A12" s="1" t="s">
        <v>1178</v>
      </c>
      <c r="B12" s="1" t="s">
        <v>1179</v>
      </c>
      <c r="C12" s="1" t="s">
        <v>1159</v>
      </c>
      <c r="D12">
        <v>2</v>
      </c>
      <c r="E12">
        <v>0</v>
      </c>
      <c r="F12" s="3">
        <v>3.25</v>
      </c>
      <c r="G12" s="22">
        <f>xls_acadapter[[#This Row],[PLN]]/Kusy!$C$3</f>
        <v>3.8559843326936725</v>
      </c>
      <c r="H12" s="14">
        <f>xls_acadapter[[#This Row],[PLN]]/Kusy!$C$12</f>
        <v>2.7855732163542792</v>
      </c>
      <c r="I12" s="11">
        <f>xls_acadapter[[#This Row],[EUR]]*Kusy!$C$9</f>
        <v>14.66855</v>
      </c>
    </row>
    <row r="13" spans="1:9">
      <c r="A13" s="1" t="s">
        <v>1180</v>
      </c>
      <c r="B13" s="1" t="s">
        <v>1181</v>
      </c>
      <c r="C13" s="1" t="s">
        <v>1159</v>
      </c>
      <c r="D13">
        <v>2</v>
      </c>
      <c r="E13">
        <v>0</v>
      </c>
      <c r="F13" s="3">
        <v>0.98</v>
      </c>
      <c r="G13" s="22">
        <f>xls_acadapter[[#This Row],[PLN]]/Kusy!$C$3</f>
        <v>1.1627275833968613</v>
      </c>
      <c r="H13" s="14">
        <f>xls_acadapter[[#This Row],[PLN]]/Kusy!$C$12</f>
        <v>0.83995746216221345</v>
      </c>
      <c r="I13" s="11">
        <f>xls_acadapter[[#This Row],[EUR]]*Kusy!$C$9</f>
        <v>4.4231319999999998</v>
      </c>
    </row>
    <row r="14" spans="1:9">
      <c r="A14" s="1" t="s">
        <v>1182</v>
      </c>
      <c r="B14" s="1" t="s">
        <v>1183</v>
      </c>
      <c r="C14" s="1" t="s">
        <v>1159</v>
      </c>
      <c r="D14">
        <v>2</v>
      </c>
      <c r="E14">
        <v>0</v>
      </c>
      <c r="F14" s="3">
        <v>3.25</v>
      </c>
      <c r="G14" s="22">
        <f>xls_acadapter[[#This Row],[PLN]]/Kusy!$C$3</f>
        <v>3.8559843326936725</v>
      </c>
      <c r="H14" s="14">
        <f>xls_acadapter[[#This Row],[PLN]]/Kusy!$C$12</f>
        <v>2.7855732163542792</v>
      </c>
      <c r="I14" s="11">
        <f>xls_acadapter[[#This Row],[EUR]]*Kusy!$C$9</f>
        <v>14.66855</v>
      </c>
    </row>
    <row r="15" spans="1:9">
      <c r="A15" s="1" t="s">
        <v>1184</v>
      </c>
      <c r="B15" s="1" t="s">
        <v>1185</v>
      </c>
      <c r="C15" s="1" t="s">
        <v>1159</v>
      </c>
      <c r="D15">
        <v>2</v>
      </c>
      <c r="E15">
        <v>0</v>
      </c>
      <c r="F15" s="3">
        <v>3.25</v>
      </c>
      <c r="G15" s="22">
        <f>xls_acadapter[[#This Row],[PLN]]/Kusy!$C$3</f>
        <v>3.8559843326936725</v>
      </c>
      <c r="H15" s="14">
        <f>xls_acadapter[[#This Row],[PLN]]/Kusy!$C$12</f>
        <v>2.7855732163542792</v>
      </c>
      <c r="I15" s="11">
        <f>xls_acadapter[[#This Row],[EUR]]*Kusy!$C$9</f>
        <v>14.66855</v>
      </c>
    </row>
    <row r="16" spans="1:9">
      <c r="A16" s="1" t="s">
        <v>1186</v>
      </c>
      <c r="B16" s="1" t="s">
        <v>1187</v>
      </c>
      <c r="C16" s="1" t="s">
        <v>1159</v>
      </c>
      <c r="D16">
        <v>2</v>
      </c>
      <c r="E16">
        <v>0</v>
      </c>
      <c r="F16" s="3">
        <v>2.1</v>
      </c>
      <c r="G16" s="22">
        <f>xls_acadapter[[#This Row],[PLN]]/Kusy!$C$3</f>
        <v>2.4915591072789884</v>
      </c>
      <c r="H16" s="14">
        <f>xls_acadapter[[#This Row],[PLN]]/Kusy!$C$12</f>
        <v>1.7999088474904574</v>
      </c>
      <c r="I16" s="11">
        <f>xls_acadapter[[#This Row],[EUR]]*Kusy!$C$9</f>
        <v>9.4781399999999998</v>
      </c>
    </row>
    <row r="17" spans="1:9">
      <c r="A17" s="1" t="s">
        <v>1188</v>
      </c>
      <c r="B17" s="1" t="s">
        <v>1189</v>
      </c>
      <c r="C17" s="1" t="s">
        <v>1159</v>
      </c>
      <c r="D17">
        <v>1</v>
      </c>
      <c r="E17">
        <v>0</v>
      </c>
      <c r="F17" s="3">
        <v>8.39</v>
      </c>
      <c r="G17" s="22">
        <f>xls_acadapter[[#This Row],[PLN]]/Kusy!$C$3</f>
        <v>9.9543718619384354</v>
      </c>
      <c r="H17" s="14">
        <f>xls_acadapter[[#This Row],[PLN]]/Kusy!$C$12</f>
        <v>7.1910643954499704</v>
      </c>
      <c r="I17" s="11">
        <f>xls_acadapter[[#This Row],[EUR]]*Kusy!$C$9</f>
        <v>37.867426000000002</v>
      </c>
    </row>
    <row r="18" spans="1:9">
      <c r="A18" s="1" t="s">
        <v>1190</v>
      </c>
      <c r="B18" s="1" t="s">
        <v>1191</v>
      </c>
      <c r="C18" s="1" t="s">
        <v>1159</v>
      </c>
      <c r="D18">
        <v>1</v>
      </c>
      <c r="E18">
        <v>0</v>
      </c>
      <c r="F18" s="3">
        <v>4.99</v>
      </c>
      <c r="G18" s="22">
        <f>xls_acadapter[[#This Row],[PLN]]/Kusy!$C$3</f>
        <v>5.920419021581977</v>
      </c>
      <c r="H18" s="14">
        <f>xls_acadapter[[#This Row],[PLN]]/Kusy!$C$12</f>
        <v>4.2769262614178007</v>
      </c>
      <c r="I18" s="11">
        <f>xls_acadapter[[#This Row],[EUR]]*Kusy!$C$9</f>
        <v>22.521865999999999</v>
      </c>
    </row>
    <row r="19" spans="1:9">
      <c r="A19" s="1" t="s">
        <v>1192</v>
      </c>
      <c r="B19" s="1" t="s">
        <v>1193</v>
      </c>
      <c r="C19" s="1" t="s">
        <v>1159</v>
      </c>
      <c r="D19">
        <v>1</v>
      </c>
      <c r="E19">
        <v>0</v>
      </c>
      <c r="F19" s="3">
        <v>10.130000000000001</v>
      </c>
      <c r="G19" s="22">
        <f>xls_acadapter[[#This Row],[PLN]]/Kusy!$C$3</f>
        <v>12.01880655082674</v>
      </c>
      <c r="H19" s="14">
        <f>xls_acadapter[[#This Row],[PLN]]/Kusy!$C$12</f>
        <v>8.6824174405134915</v>
      </c>
      <c r="I19" s="11">
        <f>xls_acadapter[[#This Row],[EUR]]*Kusy!$C$9</f>
        <v>45.720742000000001</v>
      </c>
    </row>
    <row r="20" spans="1:9">
      <c r="A20" s="1" t="s">
        <v>1194</v>
      </c>
      <c r="B20" s="1" t="s">
        <v>1195</v>
      </c>
      <c r="C20" s="1" t="s">
        <v>1159</v>
      </c>
      <c r="D20">
        <v>1</v>
      </c>
      <c r="E20">
        <v>0</v>
      </c>
      <c r="F20" s="3">
        <v>7.92</v>
      </c>
      <c r="G20" s="22">
        <f>xls_acadapter[[#This Row],[PLN]]/Kusy!$C$3</f>
        <v>9.3967372045950412</v>
      </c>
      <c r="H20" s="14">
        <f>xls_acadapter[[#This Row],[PLN]]/Kusy!$C$12</f>
        <v>6.7882276533925818</v>
      </c>
      <c r="I20" s="11">
        <f>xls_acadapter[[#This Row],[EUR]]*Kusy!$C$9</f>
        <v>35.746127999999999</v>
      </c>
    </row>
    <row r="21" spans="1:9">
      <c r="A21" s="1" t="s">
        <v>1196</v>
      </c>
      <c r="B21" s="1" t="s">
        <v>1197</v>
      </c>
      <c r="C21" s="1" t="s">
        <v>1159</v>
      </c>
      <c r="D21">
        <v>1</v>
      </c>
      <c r="E21">
        <v>0</v>
      </c>
      <c r="F21" s="3">
        <v>14.72</v>
      </c>
      <c r="G21" s="22">
        <f>xls_acadapter[[#This Row],[PLN]]/Kusy!$C$3</f>
        <v>17.464642885307956</v>
      </c>
      <c r="H21" s="14">
        <f>xls_acadapter[[#This Row],[PLN]]/Kusy!$C$12</f>
        <v>12.616503921456919</v>
      </c>
      <c r="I21" s="11">
        <f>xls_acadapter[[#This Row],[EUR]]*Kusy!$C$9</f>
        <v>66.437247999999997</v>
      </c>
    </row>
    <row r="22" spans="1:9">
      <c r="A22" s="1" t="s">
        <v>1198</v>
      </c>
      <c r="B22" s="1" t="s">
        <v>1199</v>
      </c>
      <c r="C22" s="1" t="s">
        <v>1159</v>
      </c>
      <c r="D22">
        <v>1</v>
      </c>
      <c r="E22">
        <v>0</v>
      </c>
      <c r="F22" s="3">
        <v>5.09</v>
      </c>
      <c r="G22" s="22">
        <f>xls_acadapter[[#This Row],[PLN]]/Kusy!$C$3</f>
        <v>6.039064693357167</v>
      </c>
      <c r="H22" s="14">
        <f>xls_acadapter[[#This Row],[PLN]]/Kusy!$C$12</f>
        <v>4.3626362065363935</v>
      </c>
      <c r="I22" s="11">
        <f>xls_acadapter[[#This Row],[EUR]]*Kusy!$C$9</f>
        <v>22.973205999999998</v>
      </c>
    </row>
    <row r="23" spans="1:9">
      <c r="A23" s="1" t="s">
        <v>1200</v>
      </c>
      <c r="B23" s="1" t="s">
        <v>1201</v>
      </c>
      <c r="C23" s="1" t="s">
        <v>1159</v>
      </c>
      <c r="D23">
        <v>1</v>
      </c>
      <c r="E23">
        <v>0</v>
      </c>
      <c r="F23" s="3">
        <v>5.67</v>
      </c>
      <c r="G23" s="22">
        <f>xls_acadapter[[#This Row],[PLN]]/Kusy!$C$3</f>
        <v>6.7272095896532687</v>
      </c>
      <c r="H23" s="14">
        <f>xls_acadapter[[#This Row],[PLN]]/Kusy!$C$12</f>
        <v>4.859753888224235</v>
      </c>
      <c r="I23" s="11">
        <f>xls_acadapter[[#This Row],[EUR]]*Kusy!$C$9</f>
        <v>25.590978</v>
      </c>
    </row>
    <row r="24" spans="1:9">
      <c r="A24" s="1" t="s">
        <v>1202</v>
      </c>
      <c r="B24" s="1" t="s">
        <v>1203</v>
      </c>
      <c r="C24" s="1" t="s">
        <v>1159</v>
      </c>
      <c r="D24">
        <v>1</v>
      </c>
      <c r="E24">
        <v>0</v>
      </c>
      <c r="F24" s="3">
        <v>1.54</v>
      </c>
      <c r="G24" s="22">
        <f>xls_acadapter[[#This Row],[PLN]]/Kusy!$C$3</f>
        <v>1.8271433453379249</v>
      </c>
      <c r="H24" s="14">
        <f>xls_acadapter[[#This Row],[PLN]]/Kusy!$C$12</f>
        <v>1.3199331548263356</v>
      </c>
      <c r="I24" s="11">
        <f>xls_acadapter[[#This Row],[EUR]]*Kusy!$C$9</f>
        <v>6.9506360000000003</v>
      </c>
    </row>
    <row r="25" spans="1:9">
      <c r="A25" s="1" t="s">
        <v>1204</v>
      </c>
      <c r="B25" s="1" t="s">
        <v>1205</v>
      </c>
      <c r="C25" s="1" t="s">
        <v>1159</v>
      </c>
      <c r="D25">
        <v>1</v>
      </c>
      <c r="E25">
        <v>0</v>
      </c>
      <c r="F25" s="3">
        <v>3.51</v>
      </c>
      <c r="G25" s="22">
        <f>xls_acadapter[[#This Row],[PLN]]/Kusy!$C$3</f>
        <v>4.1644630793091659</v>
      </c>
      <c r="H25" s="14">
        <f>xls_acadapter[[#This Row],[PLN]]/Kusy!$C$12</f>
        <v>3.0084190736626213</v>
      </c>
      <c r="I25" s="11">
        <f>xls_acadapter[[#This Row],[EUR]]*Kusy!$C$9</f>
        <v>15.842033999999998</v>
      </c>
    </row>
    <row r="26" spans="1:9">
      <c r="A26" s="1" t="s">
        <v>1206</v>
      </c>
      <c r="B26" s="1" t="s">
        <v>1207</v>
      </c>
      <c r="C26" s="1" t="s">
        <v>1159</v>
      </c>
      <c r="D26">
        <v>1</v>
      </c>
      <c r="E26">
        <v>0</v>
      </c>
      <c r="F26" s="3">
        <v>5.61</v>
      </c>
      <c r="G26" s="22">
        <f>xls_acadapter[[#This Row],[PLN]]/Kusy!$C$3</f>
        <v>6.6560221865881548</v>
      </c>
      <c r="H26" s="14">
        <f>xls_acadapter[[#This Row],[PLN]]/Kusy!$C$12</f>
        <v>4.8083279211530794</v>
      </c>
      <c r="I26" s="11">
        <f>xls_acadapter[[#This Row],[EUR]]*Kusy!$C$9</f>
        <v>25.320174000000002</v>
      </c>
    </row>
    <row r="27" spans="1:9">
      <c r="A27" s="1" t="s">
        <v>1208</v>
      </c>
      <c r="B27" s="1" t="s">
        <v>1209</v>
      </c>
      <c r="C27" s="1" t="s">
        <v>1159</v>
      </c>
      <c r="D27">
        <v>1</v>
      </c>
      <c r="E27">
        <v>0</v>
      </c>
      <c r="F27" s="3">
        <v>1.4</v>
      </c>
      <c r="G27" s="22">
        <f>xls_acadapter[[#This Row],[PLN]]/Kusy!$C$3</f>
        <v>1.6610394048526587</v>
      </c>
      <c r="H27" s="14">
        <f>xls_acadapter[[#This Row],[PLN]]/Kusy!$C$12</f>
        <v>1.1999392316603048</v>
      </c>
      <c r="I27" s="11">
        <f>xls_acadapter[[#This Row],[EUR]]*Kusy!$C$9</f>
        <v>6.3187599999999993</v>
      </c>
    </row>
    <row r="28" spans="1:9">
      <c r="A28" s="1" t="s">
        <v>1210</v>
      </c>
      <c r="B28" s="1" t="s">
        <v>1211</v>
      </c>
      <c r="C28" s="1" t="s">
        <v>1159</v>
      </c>
      <c r="D28">
        <v>1</v>
      </c>
      <c r="E28">
        <v>0</v>
      </c>
      <c r="F28" s="3">
        <v>0.7</v>
      </c>
      <c r="G28" s="22">
        <f>xls_acadapter[[#This Row],[PLN]]/Kusy!$C$3</f>
        <v>0.83051970242632933</v>
      </c>
      <c r="H28" s="14">
        <f>xls_acadapter[[#This Row],[PLN]]/Kusy!$C$12</f>
        <v>0.5999696158301524</v>
      </c>
      <c r="I28" s="11">
        <f>xls_acadapter[[#This Row],[EUR]]*Kusy!$C$9</f>
        <v>3.1593799999999996</v>
      </c>
    </row>
    <row r="29" spans="1:9">
      <c r="A29" s="1" t="s">
        <v>1212</v>
      </c>
      <c r="B29" s="1" t="s">
        <v>1213</v>
      </c>
      <c r="C29" s="1" t="s">
        <v>1159</v>
      </c>
      <c r="D29">
        <v>1</v>
      </c>
      <c r="E29">
        <v>0</v>
      </c>
      <c r="F29" s="3">
        <v>3.25</v>
      </c>
      <c r="G29" s="22">
        <f>xls_acadapter[[#This Row],[PLN]]/Kusy!$C$3</f>
        <v>3.8559843326936725</v>
      </c>
      <c r="H29" s="14">
        <f>xls_acadapter[[#This Row],[PLN]]/Kusy!$C$12</f>
        <v>2.7855732163542792</v>
      </c>
      <c r="I29" s="11">
        <f>xls_acadapter[[#This Row],[EUR]]*Kusy!$C$9</f>
        <v>14.66855</v>
      </c>
    </row>
    <row r="30" spans="1:9">
      <c r="A30" s="1" t="s">
        <v>1214</v>
      </c>
      <c r="B30" s="1" t="s">
        <v>1215</v>
      </c>
      <c r="C30" s="1" t="s">
        <v>1159</v>
      </c>
      <c r="D30">
        <v>1</v>
      </c>
      <c r="E30">
        <v>0</v>
      </c>
      <c r="F30" s="3">
        <v>3.25</v>
      </c>
      <c r="G30" s="22">
        <f>xls_acadapter[[#This Row],[PLN]]/Kusy!$C$3</f>
        <v>3.8559843326936725</v>
      </c>
      <c r="H30" s="14">
        <f>xls_acadapter[[#This Row],[PLN]]/Kusy!$C$12</f>
        <v>2.7855732163542792</v>
      </c>
      <c r="I30" s="11">
        <f>xls_acadapter[[#This Row],[EUR]]*Kusy!$C$9</f>
        <v>14.66855</v>
      </c>
    </row>
    <row r="31" spans="1:9">
      <c r="A31" s="1" t="s">
        <v>1216</v>
      </c>
      <c r="B31" s="1" t="s">
        <v>1217</v>
      </c>
      <c r="C31" s="1" t="s">
        <v>1159</v>
      </c>
      <c r="D31">
        <v>1</v>
      </c>
      <c r="E31">
        <v>0</v>
      </c>
      <c r="F31" s="3">
        <v>1.4</v>
      </c>
      <c r="G31" s="22">
        <f>xls_acadapter[[#This Row],[PLN]]/Kusy!$C$3</f>
        <v>1.6610394048526587</v>
      </c>
      <c r="H31" s="14">
        <f>xls_acadapter[[#This Row],[PLN]]/Kusy!$C$12</f>
        <v>1.1999392316603048</v>
      </c>
      <c r="I31" s="11">
        <f>xls_acadapter[[#This Row],[EUR]]*Kusy!$C$9</f>
        <v>6.3187599999999993</v>
      </c>
    </row>
    <row r="32" spans="1:9">
      <c r="A32" s="1" t="s">
        <v>1218</v>
      </c>
      <c r="B32" s="1" t="s">
        <v>1219</v>
      </c>
      <c r="C32" s="1" t="s">
        <v>1159</v>
      </c>
      <c r="D32">
        <v>1</v>
      </c>
      <c r="E32">
        <v>0</v>
      </c>
      <c r="F32" s="3">
        <v>1.4</v>
      </c>
      <c r="G32" s="22">
        <f>xls_acadapter[[#This Row],[PLN]]/Kusy!$C$3</f>
        <v>1.6610394048526587</v>
      </c>
      <c r="H32" s="14">
        <f>xls_acadapter[[#This Row],[PLN]]/Kusy!$C$12</f>
        <v>1.1999392316603048</v>
      </c>
      <c r="I32" s="11">
        <f>xls_acadapter[[#This Row],[EUR]]*Kusy!$C$9</f>
        <v>6.3187599999999993</v>
      </c>
    </row>
    <row r="33" spans="1:9">
      <c r="A33" s="1" t="s">
        <v>1220</v>
      </c>
      <c r="B33" s="1" t="s">
        <v>1221</v>
      </c>
      <c r="C33" s="1" t="s">
        <v>1159</v>
      </c>
      <c r="D33">
        <v>1</v>
      </c>
      <c r="E33">
        <v>0</v>
      </c>
      <c r="F33" s="3">
        <v>1.27</v>
      </c>
      <c r="G33" s="22">
        <f>xls_acadapter[[#This Row],[PLN]]/Kusy!$C$3</f>
        <v>1.5068000315449122</v>
      </c>
      <c r="H33" s="14">
        <f>xls_acadapter[[#This Row],[PLN]]/Kusy!$C$12</f>
        <v>1.0885163030061338</v>
      </c>
      <c r="I33" s="11">
        <f>xls_acadapter[[#This Row],[EUR]]*Kusy!$C$9</f>
        <v>5.7320180000000001</v>
      </c>
    </row>
    <row r="34" spans="1:9">
      <c r="A34" s="1" t="s">
        <v>1222</v>
      </c>
      <c r="B34" s="1" t="s">
        <v>1223</v>
      </c>
      <c r="C34" s="1" t="s">
        <v>1159</v>
      </c>
      <c r="D34">
        <v>1</v>
      </c>
      <c r="E34">
        <v>0</v>
      </c>
      <c r="F34" s="3">
        <v>1.4</v>
      </c>
      <c r="G34" s="22">
        <f>xls_acadapter[[#This Row],[PLN]]/Kusy!$C$3</f>
        <v>1.6610394048526587</v>
      </c>
      <c r="H34" s="14">
        <f>xls_acadapter[[#This Row],[PLN]]/Kusy!$C$12</f>
        <v>1.1999392316603048</v>
      </c>
      <c r="I34" s="11">
        <f>xls_acadapter[[#This Row],[EUR]]*Kusy!$C$9</f>
        <v>6.3187599999999993</v>
      </c>
    </row>
    <row r="35" spans="1:9">
      <c r="A35" s="1" t="s">
        <v>1224</v>
      </c>
      <c r="B35" s="1" t="s">
        <v>1225</v>
      </c>
      <c r="C35" s="1" t="s">
        <v>1159</v>
      </c>
      <c r="D35">
        <v>1</v>
      </c>
      <c r="E35">
        <v>0</v>
      </c>
      <c r="F35" s="3">
        <v>0.63</v>
      </c>
      <c r="G35" s="22">
        <f>xls_acadapter[[#This Row],[PLN]]/Kusy!$C$3</f>
        <v>0.74746773218369655</v>
      </c>
      <c r="H35" s="14">
        <f>xls_acadapter[[#This Row],[PLN]]/Kusy!$C$12</f>
        <v>0.53997265424713725</v>
      </c>
      <c r="I35" s="11">
        <f>xls_acadapter[[#This Row],[EUR]]*Kusy!$C$9</f>
        <v>2.843442</v>
      </c>
    </row>
    <row r="36" spans="1:9">
      <c r="A36" s="1" t="s">
        <v>1226</v>
      </c>
      <c r="B36" s="1" t="s">
        <v>1227</v>
      </c>
      <c r="C36" s="1" t="s">
        <v>1159</v>
      </c>
      <c r="D36">
        <v>1</v>
      </c>
      <c r="E36">
        <v>0</v>
      </c>
      <c r="F36" s="3">
        <v>2.81</v>
      </c>
      <c r="G36" s="22">
        <f>xls_acadapter[[#This Row],[PLN]]/Kusy!$C$3</f>
        <v>3.3339433768828366</v>
      </c>
      <c r="H36" s="14">
        <f>xls_acadapter[[#This Row],[PLN]]/Kusy!$C$12</f>
        <v>2.4084494578324689</v>
      </c>
      <c r="I36" s="11">
        <f>xls_acadapter[[#This Row],[EUR]]*Kusy!$C$9</f>
        <v>12.682653999999999</v>
      </c>
    </row>
    <row r="37" spans="1:9">
      <c r="A37" s="1" t="s">
        <v>1228</v>
      </c>
      <c r="B37" s="1" t="s">
        <v>1229</v>
      </c>
      <c r="C37" s="1" t="s">
        <v>1159</v>
      </c>
      <c r="D37">
        <v>1</v>
      </c>
      <c r="E37">
        <v>0</v>
      </c>
      <c r="F37" s="3">
        <v>2.1</v>
      </c>
      <c r="G37" s="22">
        <f>xls_acadapter[[#This Row],[PLN]]/Kusy!$C$3</f>
        <v>2.4915591072789884</v>
      </c>
      <c r="H37" s="14">
        <f>xls_acadapter[[#This Row],[PLN]]/Kusy!$C$12</f>
        <v>1.7999088474904574</v>
      </c>
      <c r="I37" s="11">
        <f>xls_acadapter[[#This Row],[EUR]]*Kusy!$C$9</f>
        <v>9.4781399999999998</v>
      </c>
    </row>
    <row r="38" spans="1:9">
      <c r="A38" s="1" t="s">
        <v>1230</v>
      </c>
      <c r="B38" s="1" t="s">
        <v>1231</v>
      </c>
      <c r="C38" s="1" t="s">
        <v>1159</v>
      </c>
      <c r="D38">
        <v>1</v>
      </c>
      <c r="E38">
        <v>0</v>
      </c>
      <c r="F38" s="3">
        <v>1.4</v>
      </c>
      <c r="G38" s="22">
        <f>xls_acadapter[[#This Row],[PLN]]/Kusy!$C$3</f>
        <v>1.6610394048526587</v>
      </c>
      <c r="H38" s="14">
        <f>xls_acadapter[[#This Row],[PLN]]/Kusy!$C$12</f>
        <v>1.1999392316603048</v>
      </c>
      <c r="I38" s="11">
        <f>xls_acadapter[[#This Row],[EUR]]*Kusy!$C$9</f>
        <v>6.3187599999999993</v>
      </c>
    </row>
    <row r="39" spans="1:9">
      <c r="A39" s="1" t="s">
        <v>1232</v>
      </c>
      <c r="B39" s="1" t="s">
        <v>1233</v>
      </c>
      <c r="C39" s="1" t="s">
        <v>1159</v>
      </c>
      <c r="D39">
        <v>1</v>
      </c>
      <c r="E39">
        <v>0</v>
      </c>
      <c r="F39" s="3">
        <v>2.81</v>
      </c>
      <c r="G39" s="22">
        <f>xls_acadapter[[#This Row],[PLN]]/Kusy!$C$3</f>
        <v>3.3339433768828366</v>
      </c>
      <c r="H39" s="14">
        <f>xls_acadapter[[#This Row],[PLN]]/Kusy!$C$12</f>
        <v>2.4084494578324689</v>
      </c>
      <c r="I39" s="11">
        <f>xls_acadapter[[#This Row],[EUR]]*Kusy!$C$9</f>
        <v>12.682653999999999</v>
      </c>
    </row>
    <row r="40" spans="1:9">
      <c r="A40" s="1" t="s">
        <v>1234</v>
      </c>
      <c r="B40" s="1" t="s">
        <v>1235</v>
      </c>
      <c r="C40" s="1" t="s">
        <v>1159</v>
      </c>
      <c r="D40">
        <v>1</v>
      </c>
      <c r="E40">
        <v>0</v>
      </c>
      <c r="F40" s="3">
        <v>1.97</v>
      </c>
      <c r="G40" s="22">
        <f>xls_acadapter[[#This Row],[PLN]]/Kusy!$C$3</f>
        <v>2.337319733971241</v>
      </c>
      <c r="H40" s="14">
        <f>xls_acadapter[[#This Row],[PLN]]/Kusy!$C$12</f>
        <v>1.688485918836286</v>
      </c>
      <c r="I40" s="11">
        <f>xls_acadapter[[#This Row],[EUR]]*Kusy!$C$9</f>
        <v>8.8913979999999988</v>
      </c>
    </row>
    <row r="41" spans="1:9">
      <c r="A41" s="1" t="s">
        <v>1236</v>
      </c>
      <c r="B41" s="1" t="s">
        <v>1237</v>
      </c>
      <c r="C41" s="1" t="s">
        <v>1159</v>
      </c>
      <c r="D41">
        <v>1</v>
      </c>
      <c r="E41">
        <v>0</v>
      </c>
      <c r="F41" s="3">
        <v>1.4</v>
      </c>
      <c r="G41" s="22">
        <f>xls_acadapter[[#This Row],[PLN]]/Kusy!$C$3</f>
        <v>1.6610394048526587</v>
      </c>
      <c r="H41" s="14">
        <f>xls_acadapter[[#This Row],[PLN]]/Kusy!$C$12</f>
        <v>1.1999392316603048</v>
      </c>
      <c r="I41" s="11">
        <f>xls_acadapter[[#This Row],[EUR]]*Kusy!$C$9</f>
        <v>6.3187599999999993</v>
      </c>
    </row>
    <row r="42" spans="1:9">
      <c r="A42" s="1" t="s">
        <v>1238</v>
      </c>
      <c r="B42" s="1" t="s">
        <v>1239</v>
      </c>
      <c r="C42" s="1" t="s">
        <v>1159</v>
      </c>
      <c r="D42">
        <v>1</v>
      </c>
      <c r="E42">
        <v>0</v>
      </c>
      <c r="F42" s="3">
        <v>3.25</v>
      </c>
      <c r="G42" s="22">
        <f>xls_acadapter[[#This Row],[PLN]]/Kusy!$C$3</f>
        <v>3.8559843326936725</v>
      </c>
      <c r="H42" s="14">
        <f>xls_acadapter[[#This Row],[PLN]]/Kusy!$C$12</f>
        <v>2.7855732163542792</v>
      </c>
      <c r="I42" s="11">
        <f>xls_acadapter[[#This Row],[EUR]]*Kusy!$C$9</f>
        <v>14.66855</v>
      </c>
    </row>
    <row r="43" spans="1:9">
      <c r="A43" s="1" t="s">
        <v>1240</v>
      </c>
      <c r="B43" s="1" t="s">
        <v>1241</v>
      </c>
      <c r="C43" s="1" t="s">
        <v>1159</v>
      </c>
      <c r="D43">
        <v>1</v>
      </c>
      <c r="E43">
        <v>0</v>
      </c>
      <c r="F43" s="3">
        <v>3.25</v>
      </c>
      <c r="G43" s="22">
        <f>xls_acadapter[[#This Row],[PLN]]/Kusy!$C$3</f>
        <v>3.8559843326936725</v>
      </c>
      <c r="H43" s="14">
        <f>xls_acadapter[[#This Row],[PLN]]/Kusy!$C$12</f>
        <v>2.7855732163542792</v>
      </c>
      <c r="I43" s="11">
        <f>xls_acadapter[[#This Row],[EUR]]*Kusy!$C$9</f>
        <v>14.66855</v>
      </c>
    </row>
    <row r="44" spans="1:9">
      <c r="A44" s="1" t="s">
        <v>1242</v>
      </c>
      <c r="B44" s="1" t="s">
        <v>1243</v>
      </c>
      <c r="C44" s="1" t="s">
        <v>1159</v>
      </c>
      <c r="D44">
        <v>1</v>
      </c>
      <c r="E44">
        <v>0</v>
      </c>
      <c r="F44" s="3">
        <v>3.25</v>
      </c>
      <c r="G44" s="22">
        <f>xls_acadapter[[#This Row],[PLN]]/Kusy!$C$3</f>
        <v>3.8559843326936725</v>
      </c>
      <c r="H44" s="14">
        <f>xls_acadapter[[#This Row],[PLN]]/Kusy!$C$12</f>
        <v>2.7855732163542792</v>
      </c>
      <c r="I44" s="11">
        <f>xls_acadapter[[#This Row],[EUR]]*Kusy!$C$9</f>
        <v>14.66855</v>
      </c>
    </row>
    <row r="45" spans="1:9">
      <c r="A45" s="1" t="s">
        <v>1244</v>
      </c>
      <c r="B45" s="1" t="s">
        <v>1245</v>
      </c>
      <c r="C45" s="1" t="s">
        <v>1159</v>
      </c>
      <c r="D45">
        <v>1</v>
      </c>
      <c r="E45">
        <v>0</v>
      </c>
      <c r="F45" s="3">
        <v>1.4</v>
      </c>
      <c r="G45" s="22">
        <f>xls_acadapter[[#This Row],[PLN]]/Kusy!$C$3</f>
        <v>1.6610394048526587</v>
      </c>
      <c r="H45" s="14">
        <f>xls_acadapter[[#This Row],[PLN]]/Kusy!$C$12</f>
        <v>1.1999392316603048</v>
      </c>
      <c r="I45" s="11">
        <f>xls_acadapter[[#This Row],[EUR]]*Kusy!$C$9</f>
        <v>6.3187599999999993</v>
      </c>
    </row>
    <row r="46" spans="1:9">
      <c r="A46" s="1" t="s">
        <v>1246</v>
      </c>
      <c r="B46" s="1" t="s">
        <v>1247</v>
      </c>
      <c r="C46" s="1" t="s">
        <v>1159</v>
      </c>
      <c r="D46">
        <v>1</v>
      </c>
      <c r="E46">
        <v>0</v>
      </c>
      <c r="F46" s="3">
        <v>3.25</v>
      </c>
      <c r="G46" s="22">
        <f>xls_acadapter[[#This Row],[PLN]]/Kusy!$C$3</f>
        <v>3.8559843326936725</v>
      </c>
      <c r="H46" s="14">
        <f>xls_acadapter[[#This Row],[PLN]]/Kusy!$C$12</f>
        <v>2.7855732163542792</v>
      </c>
      <c r="I46" s="11">
        <f>xls_acadapter[[#This Row],[EUR]]*Kusy!$C$9</f>
        <v>14.66855</v>
      </c>
    </row>
    <row r="47" spans="1:9">
      <c r="A47" s="1" t="s">
        <v>1248</v>
      </c>
      <c r="B47" s="1" t="s">
        <v>1249</v>
      </c>
      <c r="C47" s="1" t="s">
        <v>1159</v>
      </c>
      <c r="D47">
        <v>1</v>
      </c>
      <c r="E47">
        <v>0</v>
      </c>
      <c r="F47" s="3">
        <v>1.4</v>
      </c>
      <c r="G47" s="22">
        <f>xls_acadapter[[#This Row],[PLN]]/Kusy!$C$3</f>
        <v>1.6610394048526587</v>
      </c>
      <c r="H47" s="14">
        <f>xls_acadapter[[#This Row],[PLN]]/Kusy!$C$12</f>
        <v>1.1999392316603048</v>
      </c>
      <c r="I47" s="11">
        <f>xls_acadapter[[#This Row],[EUR]]*Kusy!$C$9</f>
        <v>6.3187599999999993</v>
      </c>
    </row>
    <row r="48" spans="1:9">
      <c r="A48" s="1" t="s">
        <v>1250</v>
      </c>
      <c r="B48" s="1" t="s">
        <v>1251</v>
      </c>
      <c r="C48" s="1" t="s">
        <v>1159</v>
      </c>
      <c r="D48">
        <v>1</v>
      </c>
      <c r="E48">
        <v>0</v>
      </c>
      <c r="F48" s="3">
        <v>2.81</v>
      </c>
      <c r="G48" s="22">
        <f>xls_acadapter[[#This Row],[PLN]]/Kusy!$C$3</f>
        <v>3.3339433768828366</v>
      </c>
      <c r="H48" s="14">
        <f>xls_acadapter[[#This Row],[PLN]]/Kusy!$C$12</f>
        <v>2.4084494578324689</v>
      </c>
      <c r="I48" s="11">
        <f>xls_acadapter[[#This Row],[EUR]]*Kusy!$C$9</f>
        <v>12.682653999999999</v>
      </c>
    </row>
    <row r="49" spans="1:9">
      <c r="A49" s="1" t="s">
        <v>1252</v>
      </c>
      <c r="B49" s="1" t="s">
        <v>1253</v>
      </c>
      <c r="C49" s="1" t="s">
        <v>1159</v>
      </c>
      <c r="D49">
        <v>1</v>
      </c>
      <c r="E49">
        <v>0</v>
      </c>
      <c r="F49" s="3">
        <v>3.25</v>
      </c>
      <c r="G49" s="22">
        <f>xls_acadapter[[#This Row],[PLN]]/Kusy!$C$3</f>
        <v>3.8559843326936725</v>
      </c>
      <c r="H49" s="14">
        <f>xls_acadapter[[#This Row],[PLN]]/Kusy!$C$12</f>
        <v>2.7855732163542792</v>
      </c>
      <c r="I49" s="11">
        <f>xls_acadapter[[#This Row],[EUR]]*Kusy!$C$9</f>
        <v>14.66855</v>
      </c>
    </row>
    <row r="50" spans="1:9">
      <c r="A50" s="1" t="s">
        <v>1254</v>
      </c>
      <c r="B50" s="1" t="s">
        <v>1255</v>
      </c>
      <c r="C50" s="1" t="s">
        <v>1159</v>
      </c>
      <c r="D50">
        <v>1</v>
      </c>
      <c r="E50">
        <v>0</v>
      </c>
      <c r="F50" s="3">
        <v>3.25</v>
      </c>
      <c r="G50" s="22">
        <f>xls_acadapter[[#This Row],[PLN]]/Kusy!$C$3</f>
        <v>3.8559843326936725</v>
      </c>
      <c r="H50" s="14">
        <f>xls_acadapter[[#This Row],[PLN]]/Kusy!$C$12</f>
        <v>2.7855732163542792</v>
      </c>
      <c r="I50" s="11">
        <f>xls_acadapter[[#This Row],[EUR]]*Kusy!$C$9</f>
        <v>14.66855</v>
      </c>
    </row>
    <row r="51" spans="1:9">
      <c r="A51" s="1" t="s">
        <v>1256</v>
      </c>
      <c r="B51" s="1" t="s">
        <v>1257</v>
      </c>
      <c r="C51" s="1" t="s">
        <v>1159</v>
      </c>
      <c r="D51">
        <v>1</v>
      </c>
      <c r="E51">
        <v>0</v>
      </c>
      <c r="F51" s="3">
        <v>9.83</v>
      </c>
      <c r="G51" s="22">
        <f>xls_acadapter[[#This Row],[PLN]]/Kusy!$C$3</f>
        <v>11.662869535501169</v>
      </c>
      <c r="H51" s="14">
        <f>xls_acadapter[[#This Row],[PLN]]/Kusy!$C$12</f>
        <v>8.4252876051577115</v>
      </c>
      <c r="I51" s="11">
        <f>xls_acadapter[[#This Row],[EUR]]*Kusy!$C$9</f>
        <v>44.366721999999996</v>
      </c>
    </row>
    <row r="52" spans="1:9">
      <c r="A52" s="1" t="s">
        <v>1258</v>
      </c>
      <c r="B52" s="1" t="s">
        <v>1259</v>
      </c>
      <c r="C52" s="1" t="s">
        <v>1159</v>
      </c>
      <c r="D52">
        <v>1</v>
      </c>
      <c r="E52">
        <v>0</v>
      </c>
      <c r="F52" s="3">
        <v>3.25</v>
      </c>
      <c r="G52" s="22">
        <f>xls_acadapter[[#This Row],[PLN]]/Kusy!$C$3</f>
        <v>3.8559843326936725</v>
      </c>
      <c r="H52" s="14">
        <f>xls_acadapter[[#This Row],[PLN]]/Kusy!$C$12</f>
        <v>2.7855732163542792</v>
      </c>
      <c r="I52" s="11">
        <f>xls_acadapter[[#This Row],[EUR]]*Kusy!$C$9</f>
        <v>14.66855</v>
      </c>
    </row>
    <row r="53" spans="1:9">
      <c r="A53" s="1" t="s">
        <v>1260</v>
      </c>
      <c r="B53" s="1" t="s">
        <v>1261</v>
      </c>
      <c r="C53" s="1" t="s">
        <v>1159</v>
      </c>
      <c r="D53">
        <v>1</v>
      </c>
      <c r="E53">
        <v>0</v>
      </c>
      <c r="F53" s="3">
        <v>1.4</v>
      </c>
      <c r="G53" s="22">
        <f>xls_acadapter[[#This Row],[PLN]]/Kusy!$C$3</f>
        <v>1.6610394048526587</v>
      </c>
      <c r="H53" s="14">
        <f>xls_acadapter[[#This Row],[PLN]]/Kusy!$C$12</f>
        <v>1.1999392316603048</v>
      </c>
      <c r="I53" s="11">
        <f>xls_acadapter[[#This Row],[EUR]]*Kusy!$C$9</f>
        <v>6.3187599999999993</v>
      </c>
    </row>
    <row r="54" spans="1:9">
      <c r="A54" s="1" t="s">
        <v>1262</v>
      </c>
      <c r="B54" s="1" t="s">
        <v>1263</v>
      </c>
      <c r="C54" s="1" t="s">
        <v>1159</v>
      </c>
      <c r="D54">
        <v>1</v>
      </c>
      <c r="E54">
        <v>0</v>
      </c>
      <c r="F54" s="3">
        <v>1.4</v>
      </c>
      <c r="G54" s="22">
        <f>xls_acadapter[[#This Row],[PLN]]/Kusy!$C$3</f>
        <v>1.6610394048526587</v>
      </c>
      <c r="H54" s="14">
        <f>xls_acadapter[[#This Row],[PLN]]/Kusy!$C$12</f>
        <v>1.1999392316603048</v>
      </c>
      <c r="I54" s="11">
        <f>xls_acadapter[[#This Row],[EUR]]*Kusy!$C$9</f>
        <v>6.3187599999999993</v>
      </c>
    </row>
    <row r="55" spans="1:9">
      <c r="A55" s="1" t="s">
        <v>1264</v>
      </c>
      <c r="B55" s="1" t="s">
        <v>1265</v>
      </c>
      <c r="C55" s="1" t="s">
        <v>1159</v>
      </c>
      <c r="D55">
        <v>1</v>
      </c>
      <c r="E55">
        <v>0</v>
      </c>
      <c r="F55" s="3">
        <v>3.25</v>
      </c>
      <c r="G55" s="22">
        <f>xls_acadapter[[#This Row],[PLN]]/Kusy!$C$3</f>
        <v>3.8559843326936725</v>
      </c>
      <c r="H55" s="14">
        <f>xls_acadapter[[#This Row],[PLN]]/Kusy!$C$12</f>
        <v>2.7855732163542792</v>
      </c>
      <c r="I55" s="11">
        <f>xls_acadapter[[#This Row],[EUR]]*Kusy!$C$9</f>
        <v>14.66855</v>
      </c>
    </row>
    <row r="56" spans="1:9">
      <c r="A56" s="1" t="s">
        <v>1266</v>
      </c>
      <c r="B56" s="1" t="s">
        <v>1267</v>
      </c>
      <c r="C56" s="1" t="s">
        <v>1159</v>
      </c>
      <c r="D56">
        <v>1</v>
      </c>
      <c r="E56">
        <v>0</v>
      </c>
      <c r="F56" s="3">
        <v>3.25</v>
      </c>
      <c r="G56" s="22">
        <f>xls_acadapter[[#This Row],[PLN]]/Kusy!$C$3</f>
        <v>3.8559843326936725</v>
      </c>
      <c r="H56" s="14">
        <f>xls_acadapter[[#This Row],[PLN]]/Kusy!$C$12</f>
        <v>2.7855732163542792</v>
      </c>
      <c r="I56" s="11">
        <f>xls_acadapter[[#This Row],[EUR]]*Kusy!$C$9</f>
        <v>14.66855</v>
      </c>
    </row>
    <row r="57" spans="1:9">
      <c r="A57" s="1" t="s">
        <v>1268</v>
      </c>
      <c r="B57" s="1" t="s">
        <v>1269</v>
      </c>
      <c r="C57" s="1" t="s">
        <v>1159</v>
      </c>
      <c r="D57">
        <v>1</v>
      </c>
      <c r="E57">
        <v>0</v>
      </c>
      <c r="F57" s="3">
        <v>3.25</v>
      </c>
      <c r="G57" s="22">
        <f>xls_acadapter[[#This Row],[PLN]]/Kusy!$C$3</f>
        <v>3.8559843326936725</v>
      </c>
      <c r="H57" s="14">
        <f>xls_acadapter[[#This Row],[PLN]]/Kusy!$C$12</f>
        <v>2.7855732163542792</v>
      </c>
      <c r="I57" s="11">
        <f>xls_acadapter[[#This Row],[EUR]]*Kusy!$C$9</f>
        <v>14.66855</v>
      </c>
    </row>
    <row r="58" spans="1:9">
      <c r="A58" s="1" t="s">
        <v>1270</v>
      </c>
      <c r="B58" s="1" t="s">
        <v>1271</v>
      </c>
      <c r="C58" s="1" t="s">
        <v>1159</v>
      </c>
      <c r="D58">
        <v>1</v>
      </c>
      <c r="E58">
        <v>0</v>
      </c>
      <c r="F58" s="3">
        <v>2.79</v>
      </c>
      <c r="G58" s="22">
        <f>xls_acadapter[[#This Row],[PLN]]/Kusy!$C$3</f>
        <v>3.3102142425277989</v>
      </c>
      <c r="H58" s="14">
        <f>xls_acadapter[[#This Row],[PLN]]/Kusy!$C$12</f>
        <v>2.3913074688087503</v>
      </c>
      <c r="I58" s="11">
        <f>xls_acadapter[[#This Row],[EUR]]*Kusy!$C$9</f>
        <v>12.592385999999999</v>
      </c>
    </row>
    <row r="59" spans="1:9">
      <c r="A59" s="1" t="s">
        <v>1272</v>
      </c>
      <c r="B59" s="1" t="s">
        <v>1273</v>
      </c>
      <c r="C59" s="1" t="s">
        <v>1159</v>
      </c>
      <c r="D59">
        <v>1</v>
      </c>
      <c r="E59">
        <v>0</v>
      </c>
      <c r="F59" s="3">
        <v>0.7</v>
      </c>
      <c r="G59" s="22">
        <f>xls_acadapter[[#This Row],[PLN]]/Kusy!$C$3</f>
        <v>0.83051970242632933</v>
      </c>
      <c r="H59" s="14">
        <f>xls_acadapter[[#This Row],[PLN]]/Kusy!$C$12</f>
        <v>0.5999696158301524</v>
      </c>
      <c r="I59" s="11">
        <f>xls_acadapter[[#This Row],[EUR]]*Kusy!$C$9</f>
        <v>3.1593799999999996</v>
      </c>
    </row>
    <row r="60" spans="1:9">
      <c r="A60" s="1" t="s">
        <v>1274</v>
      </c>
      <c r="B60" s="1" t="s">
        <v>1275</v>
      </c>
      <c r="C60" s="1" t="s">
        <v>1159</v>
      </c>
      <c r="D60">
        <v>1</v>
      </c>
      <c r="E60">
        <v>0</v>
      </c>
      <c r="F60" s="3">
        <v>3.25</v>
      </c>
      <c r="G60" s="22">
        <f>xls_acadapter[[#This Row],[PLN]]/Kusy!$C$3</f>
        <v>3.8559843326936725</v>
      </c>
      <c r="H60" s="14">
        <f>xls_acadapter[[#This Row],[PLN]]/Kusy!$C$12</f>
        <v>2.7855732163542792</v>
      </c>
      <c r="I60" s="11">
        <f>xls_acadapter[[#This Row],[EUR]]*Kusy!$C$9</f>
        <v>14.66855</v>
      </c>
    </row>
    <row r="61" spans="1:9">
      <c r="A61" s="1" t="s">
        <v>1276</v>
      </c>
      <c r="B61" s="1" t="s">
        <v>1277</v>
      </c>
      <c r="C61" s="1" t="s">
        <v>1159</v>
      </c>
      <c r="D61">
        <v>1</v>
      </c>
      <c r="E61">
        <v>0</v>
      </c>
      <c r="F61" s="3">
        <v>2.1</v>
      </c>
      <c r="G61" s="22">
        <f>xls_acadapter[[#This Row],[PLN]]/Kusy!$C$3</f>
        <v>2.4915591072789884</v>
      </c>
      <c r="H61" s="14">
        <f>xls_acadapter[[#This Row],[PLN]]/Kusy!$C$12</f>
        <v>1.7999088474904574</v>
      </c>
      <c r="I61" s="11">
        <f>xls_acadapter[[#This Row],[EUR]]*Kusy!$C$9</f>
        <v>9.4781399999999998</v>
      </c>
    </row>
    <row r="62" spans="1:9">
      <c r="A62" s="1" t="s">
        <v>1278</v>
      </c>
      <c r="B62" s="1" t="s">
        <v>1279</v>
      </c>
      <c r="C62" s="1" t="s">
        <v>1159</v>
      </c>
      <c r="D62">
        <v>1</v>
      </c>
      <c r="E62">
        <v>0</v>
      </c>
      <c r="F62" s="3">
        <v>3.25</v>
      </c>
      <c r="G62" s="22">
        <f>xls_acadapter[[#This Row],[PLN]]/Kusy!$C$3</f>
        <v>3.8559843326936725</v>
      </c>
      <c r="H62" s="14">
        <f>xls_acadapter[[#This Row],[PLN]]/Kusy!$C$12</f>
        <v>2.7855732163542792</v>
      </c>
      <c r="I62" s="11">
        <f>xls_acadapter[[#This Row],[EUR]]*Kusy!$C$9</f>
        <v>14.66855</v>
      </c>
    </row>
    <row r="63" spans="1:9">
      <c r="A63" s="1" t="s">
        <v>1280</v>
      </c>
      <c r="B63" s="1" t="s">
        <v>1281</v>
      </c>
      <c r="C63" s="1" t="s">
        <v>1159</v>
      </c>
      <c r="D63">
        <v>1</v>
      </c>
      <c r="E63">
        <v>0</v>
      </c>
      <c r="F63" s="3">
        <v>3.25</v>
      </c>
      <c r="G63" s="22">
        <f>xls_acadapter[[#This Row],[PLN]]/Kusy!$C$3</f>
        <v>3.8559843326936725</v>
      </c>
      <c r="H63" s="14">
        <f>xls_acadapter[[#This Row],[PLN]]/Kusy!$C$12</f>
        <v>2.7855732163542792</v>
      </c>
      <c r="I63" s="11">
        <f>xls_acadapter[[#This Row],[EUR]]*Kusy!$C$9</f>
        <v>14.66855</v>
      </c>
    </row>
    <row r="64" spans="1:9">
      <c r="A64" s="1" t="s">
        <v>1282</v>
      </c>
      <c r="B64" s="1" t="s">
        <v>1283</v>
      </c>
      <c r="C64" s="1" t="s">
        <v>1159</v>
      </c>
      <c r="D64">
        <v>1</v>
      </c>
      <c r="E64">
        <v>0</v>
      </c>
      <c r="F64" s="3">
        <v>2.79</v>
      </c>
      <c r="G64" s="22">
        <f>xls_acadapter[[#This Row],[PLN]]/Kusy!$C$3</f>
        <v>3.3102142425277989</v>
      </c>
      <c r="H64" s="14">
        <f>xls_acadapter[[#This Row],[PLN]]/Kusy!$C$12</f>
        <v>2.3913074688087503</v>
      </c>
      <c r="I64" s="11">
        <f>xls_acadapter[[#This Row],[EUR]]*Kusy!$C$9</f>
        <v>12.592385999999999</v>
      </c>
    </row>
    <row r="65" spans="1:9">
      <c r="A65" s="1" t="s">
        <v>1284</v>
      </c>
      <c r="B65" s="1" t="s">
        <v>1285</v>
      </c>
      <c r="C65" s="1" t="s">
        <v>1159</v>
      </c>
      <c r="D65">
        <v>1</v>
      </c>
      <c r="E65">
        <v>0</v>
      </c>
      <c r="F65" s="3">
        <v>2.79</v>
      </c>
      <c r="G65" s="22">
        <f>xls_acadapter[[#This Row],[PLN]]/Kusy!$C$3</f>
        <v>3.3102142425277989</v>
      </c>
      <c r="H65" s="14">
        <f>xls_acadapter[[#This Row],[PLN]]/Kusy!$C$12</f>
        <v>2.3913074688087503</v>
      </c>
      <c r="I65" s="11">
        <f>xls_acadapter[[#This Row],[EUR]]*Kusy!$C$9</f>
        <v>12.592385999999999</v>
      </c>
    </row>
    <row r="66" spans="1:9">
      <c r="A66" s="1" t="s">
        <v>1286</v>
      </c>
      <c r="B66" s="1" t="s">
        <v>1287</v>
      </c>
      <c r="C66" s="1" t="s">
        <v>1159</v>
      </c>
      <c r="D66">
        <v>1</v>
      </c>
      <c r="E66">
        <v>0</v>
      </c>
      <c r="F66" s="3">
        <v>25.2</v>
      </c>
      <c r="G66" s="22">
        <f>xls_acadapter[[#This Row],[PLN]]/Kusy!$C$3</f>
        <v>29.898709287347859</v>
      </c>
      <c r="H66" s="14">
        <f>xls_acadapter[[#This Row],[PLN]]/Kusy!$C$12</f>
        <v>21.598906169885488</v>
      </c>
      <c r="I66" s="11">
        <f>xls_acadapter[[#This Row],[EUR]]*Kusy!$C$9</f>
        <v>113.73768</v>
      </c>
    </row>
    <row r="67" spans="1:9">
      <c r="A67" s="1" t="s">
        <v>1288</v>
      </c>
      <c r="B67" s="1" t="s">
        <v>1289</v>
      </c>
      <c r="C67" s="1" t="s">
        <v>1159</v>
      </c>
      <c r="D67">
        <v>1</v>
      </c>
      <c r="E67">
        <v>0</v>
      </c>
      <c r="F67" s="3">
        <v>9.44</v>
      </c>
      <c r="G67" s="22">
        <f>xls_acadapter[[#This Row],[PLN]]/Kusy!$C$3</f>
        <v>11.200151415577929</v>
      </c>
      <c r="H67" s="14">
        <f>xls_acadapter[[#This Row],[PLN]]/Kusy!$C$12</f>
        <v>8.0910188191951988</v>
      </c>
      <c r="I67" s="11">
        <f>xls_acadapter[[#This Row],[EUR]]*Kusy!$C$9</f>
        <v>42.606496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30E7F-2711-40B3-A18D-91C65ABE2113}">
  <sheetPr codeName="Arkusz13"/>
  <dimension ref="A1:I125"/>
  <sheetViews>
    <sheetView workbookViewId="0">
      <selection activeCell="B17" sqref="B17"/>
    </sheetView>
  </sheetViews>
  <sheetFormatPr defaultRowHeight="15"/>
  <cols>
    <col min="1" max="1" width="25" bestFit="1" customWidth="1"/>
    <col min="2" max="2" width="52.28515625" bestFit="1" customWidth="1"/>
    <col min="3" max="3" width="16.5703125" bestFit="1" customWidth="1"/>
    <col min="4" max="5" width="7.85546875" bestFit="1" customWidth="1"/>
    <col min="6" max="6" width="8.28515625" style="3" bestFit="1" customWidth="1"/>
    <col min="7" max="7" width="8.140625" style="20" bestFit="1" customWidth="1"/>
    <col min="8" max="8" width="8.42578125" style="14" bestFit="1" customWidth="1"/>
    <col min="9" max="9" width="8.85546875" style="11" bestFit="1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s="3" t="s">
        <v>5</v>
      </c>
      <c r="G1" s="20" t="s">
        <v>6</v>
      </c>
      <c r="H1" s="14" t="s">
        <v>7</v>
      </c>
      <c r="I1" s="11" t="s">
        <v>8</v>
      </c>
    </row>
    <row r="2" spans="1:9">
      <c r="A2" s="1" t="s">
        <v>1290</v>
      </c>
      <c r="B2" s="1" t="s">
        <v>1291</v>
      </c>
      <c r="C2" s="1" t="s">
        <v>1292</v>
      </c>
      <c r="D2">
        <v>1855</v>
      </c>
      <c r="E2">
        <v>0</v>
      </c>
      <c r="F2" s="3">
        <v>0.75</v>
      </c>
      <c r="G2" s="20">
        <f>xls_other[[#This Row],[PLN]]/Kusy!$C$3</f>
        <v>0.88984253831392435</v>
      </c>
      <c r="H2" s="14">
        <f>xls_other[[#This Row],[PLN]]/Kusy!$C$12</f>
        <v>0.642824588389449</v>
      </c>
      <c r="I2" s="11">
        <f>xls_other[[#This Row],[EUR]]*Kusy!$C$9</f>
        <v>3.3850499999999997</v>
      </c>
    </row>
    <row r="3" spans="1:9">
      <c r="A3" s="1" t="s">
        <v>1293</v>
      </c>
      <c r="B3" s="1" t="s">
        <v>1294</v>
      </c>
      <c r="C3" s="1" t="s">
        <v>1292</v>
      </c>
      <c r="D3">
        <v>843</v>
      </c>
      <c r="E3">
        <v>0</v>
      </c>
      <c r="F3" s="3">
        <v>0.26</v>
      </c>
      <c r="G3" s="20">
        <f>xls_other[[#This Row],[PLN]]/Kusy!$C$3</f>
        <v>0.30847874661549379</v>
      </c>
      <c r="H3" s="14">
        <f>xls_other[[#This Row],[PLN]]/Kusy!$C$12</f>
        <v>0.22284585730834233</v>
      </c>
      <c r="I3" s="11">
        <f>xls_other[[#This Row],[EUR]]*Kusy!$C$9</f>
        <v>1.173484</v>
      </c>
    </row>
    <row r="4" spans="1:9">
      <c r="A4" s="1" t="s">
        <v>1295</v>
      </c>
      <c r="B4" s="1" t="s">
        <v>1296</v>
      </c>
      <c r="C4" s="1" t="s">
        <v>1297</v>
      </c>
      <c r="D4">
        <v>287</v>
      </c>
      <c r="E4">
        <v>0</v>
      </c>
      <c r="F4" s="3">
        <v>0.12</v>
      </c>
      <c r="G4" s="20">
        <f>xls_other[[#This Row],[PLN]]/Kusy!$C$3</f>
        <v>0.1423748061302279</v>
      </c>
      <c r="H4" s="14">
        <f>xls_other[[#This Row],[PLN]]/Kusy!$C$12</f>
        <v>0.10285193414231185</v>
      </c>
      <c r="I4" s="11">
        <f>xls_other[[#This Row],[EUR]]*Kusy!$C$9</f>
        <v>0.54160799999999998</v>
      </c>
    </row>
    <row r="5" spans="1:9">
      <c r="A5" s="1" t="s">
        <v>1298</v>
      </c>
      <c r="B5" s="1" t="s">
        <v>1299</v>
      </c>
      <c r="C5" s="1" t="s">
        <v>1292</v>
      </c>
      <c r="D5">
        <v>190</v>
      </c>
      <c r="E5">
        <v>0</v>
      </c>
      <c r="F5" s="3">
        <v>0.26</v>
      </c>
      <c r="G5" s="20">
        <f>xls_other[[#This Row],[PLN]]/Kusy!$C$3</f>
        <v>0.30847874661549379</v>
      </c>
      <c r="H5" s="14">
        <f>xls_other[[#This Row],[PLN]]/Kusy!$C$12</f>
        <v>0.22284585730834233</v>
      </c>
      <c r="I5" s="11">
        <f>xls_other[[#This Row],[EUR]]*Kusy!$C$9</f>
        <v>1.173484</v>
      </c>
    </row>
    <row r="6" spans="1:9">
      <c r="A6" s="1" t="s">
        <v>1300</v>
      </c>
      <c r="B6" s="1" t="s">
        <v>1301</v>
      </c>
      <c r="C6" s="1" t="s">
        <v>1297</v>
      </c>
      <c r="D6">
        <v>175</v>
      </c>
      <c r="E6">
        <v>0</v>
      </c>
      <c r="F6" s="3">
        <v>0.12</v>
      </c>
      <c r="G6" s="20">
        <f>xls_other[[#This Row],[PLN]]/Kusy!$C$3</f>
        <v>0.1423748061302279</v>
      </c>
      <c r="H6" s="14">
        <f>xls_other[[#This Row],[PLN]]/Kusy!$C$12</f>
        <v>0.10285193414231185</v>
      </c>
      <c r="I6" s="11">
        <f>xls_other[[#This Row],[EUR]]*Kusy!$C$9</f>
        <v>0.54160799999999998</v>
      </c>
    </row>
    <row r="7" spans="1:9">
      <c r="A7" s="1" t="s">
        <v>1302</v>
      </c>
      <c r="B7" s="1" t="s">
        <v>1303</v>
      </c>
      <c r="C7" s="1" t="s">
        <v>348</v>
      </c>
      <c r="D7">
        <v>140</v>
      </c>
      <c r="E7">
        <v>0</v>
      </c>
      <c r="F7" s="3">
        <v>9.0299999999999994</v>
      </c>
      <c r="G7" s="20">
        <f>xls_other[[#This Row],[PLN]]/Kusy!$C$3</f>
        <v>10.713704161299649</v>
      </c>
      <c r="H7" s="14">
        <f>xls_other[[#This Row],[PLN]]/Kusy!$C$12</f>
        <v>7.7396080442089659</v>
      </c>
      <c r="I7" s="11">
        <f>xls_other[[#This Row],[EUR]]*Kusy!$C$9</f>
        <v>40.756001999999995</v>
      </c>
    </row>
    <row r="8" spans="1:9">
      <c r="A8" s="1" t="s">
        <v>1304</v>
      </c>
      <c r="B8" s="1" t="s">
        <v>1305</v>
      </c>
      <c r="C8" s="1" t="s">
        <v>1306</v>
      </c>
      <c r="D8">
        <v>137</v>
      </c>
      <c r="E8">
        <v>0</v>
      </c>
      <c r="F8" s="3">
        <v>1.5</v>
      </c>
      <c r="G8" s="20">
        <f>xls_other[[#This Row],[PLN]]/Kusy!$C$3</f>
        <v>1.7796850766278487</v>
      </c>
      <c r="H8" s="14">
        <f>xls_other[[#This Row],[PLN]]/Kusy!$C$12</f>
        <v>1.285649176778898</v>
      </c>
      <c r="I8" s="11">
        <f>xls_other[[#This Row],[EUR]]*Kusy!$C$9</f>
        <v>6.7700999999999993</v>
      </c>
    </row>
    <row r="9" spans="1:9">
      <c r="A9" s="1" t="s">
        <v>1307</v>
      </c>
      <c r="B9" s="1" t="s">
        <v>1308</v>
      </c>
      <c r="C9" s="1" t="s">
        <v>1292</v>
      </c>
      <c r="D9">
        <v>128</v>
      </c>
      <c r="E9">
        <v>0</v>
      </c>
      <c r="F9" s="3">
        <v>0.26</v>
      </c>
      <c r="G9" s="20">
        <f>xls_other[[#This Row],[PLN]]/Kusy!$C$3</f>
        <v>0.30847874661549379</v>
      </c>
      <c r="H9" s="14">
        <f>xls_other[[#This Row],[PLN]]/Kusy!$C$12</f>
        <v>0.22284585730834233</v>
      </c>
      <c r="I9" s="11">
        <f>xls_other[[#This Row],[EUR]]*Kusy!$C$9</f>
        <v>1.173484</v>
      </c>
    </row>
    <row r="10" spans="1:9">
      <c r="A10" s="1" t="s">
        <v>1309</v>
      </c>
      <c r="B10" s="1" t="s">
        <v>1310</v>
      </c>
      <c r="C10" s="1" t="s">
        <v>1292</v>
      </c>
      <c r="D10">
        <v>102</v>
      </c>
      <c r="E10">
        <v>0</v>
      </c>
      <c r="F10" s="3">
        <v>0.26</v>
      </c>
      <c r="G10" s="20">
        <f>xls_other[[#This Row],[PLN]]/Kusy!$C$3</f>
        <v>0.30847874661549379</v>
      </c>
      <c r="H10" s="14">
        <f>xls_other[[#This Row],[PLN]]/Kusy!$C$12</f>
        <v>0.22284585730834233</v>
      </c>
      <c r="I10" s="11">
        <f>xls_other[[#This Row],[EUR]]*Kusy!$C$9</f>
        <v>1.173484</v>
      </c>
    </row>
    <row r="11" spans="1:9">
      <c r="A11" s="1" t="s">
        <v>1311</v>
      </c>
      <c r="B11" s="1" t="s">
        <v>1312</v>
      </c>
      <c r="C11" s="1" t="s">
        <v>1313</v>
      </c>
      <c r="D11">
        <v>82</v>
      </c>
      <c r="E11">
        <v>0</v>
      </c>
      <c r="F11" s="3">
        <v>2.5299999999999998</v>
      </c>
      <c r="G11" s="20">
        <f>xls_other[[#This Row],[PLN]]/Kusy!$C$3</f>
        <v>3.001735495912305</v>
      </c>
      <c r="H11" s="14">
        <f>xls_other[[#This Row],[PLN]]/Kusy!$C$12</f>
        <v>2.1684616115004078</v>
      </c>
      <c r="I11" s="11">
        <f>xls_other[[#This Row],[EUR]]*Kusy!$C$9</f>
        <v>11.418901999999999</v>
      </c>
    </row>
    <row r="12" spans="1:9">
      <c r="A12" s="1" t="s">
        <v>1314</v>
      </c>
      <c r="B12" s="1" t="s">
        <v>1315</v>
      </c>
      <c r="C12" s="1" t="s">
        <v>1292</v>
      </c>
      <c r="D12">
        <v>69</v>
      </c>
      <c r="E12">
        <v>0</v>
      </c>
      <c r="F12" s="3">
        <v>0.66</v>
      </c>
      <c r="G12" s="20">
        <f>xls_other[[#This Row],[PLN]]/Kusy!$C$3</f>
        <v>0.78306143371625347</v>
      </c>
      <c r="H12" s="14">
        <f>xls_other[[#This Row],[PLN]]/Kusy!$C$12</f>
        <v>0.56568563778271519</v>
      </c>
      <c r="I12" s="11">
        <f>xls_other[[#This Row],[EUR]]*Kusy!$C$9</f>
        <v>2.978844</v>
      </c>
    </row>
    <row r="13" spans="1:9">
      <c r="A13" s="1" t="s">
        <v>1316</v>
      </c>
      <c r="B13" s="1" t="s">
        <v>1317</v>
      </c>
      <c r="C13" s="1" t="s">
        <v>1306</v>
      </c>
      <c r="D13">
        <v>58</v>
      </c>
      <c r="E13">
        <v>0</v>
      </c>
      <c r="F13" s="3">
        <v>2</v>
      </c>
      <c r="G13" s="20">
        <f>xls_other[[#This Row],[PLN]]/Kusy!$C$3</f>
        <v>2.3729134355037984</v>
      </c>
      <c r="H13" s="14">
        <f>xls_other[[#This Row],[PLN]]/Kusy!$C$12</f>
        <v>1.7141989023718642</v>
      </c>
      <c r="I13" s="11">
        <f>xls_other[[#This Row],[EUR]]*Kusy!$C$9</f>
        <v>9.0267999999999997</v>
      </c>
    </row>
    <row r="14" spans="1:9">
      <c r="A14" s="1" t="s">
        <v>1318</v>
      </c>
      <c r="B14" s="1" t="s">
        <v>1319</v>
      </c>
      <c r="C14" s="1" t="s">
        <v>1306</v>
      </c>
      <c r="D14">
        <v>57</v>
      </c>
      <c r="E14">
        <v>0</v>
      </c>
      <c r="F14" s="3">
        <v>7.42</v>
      </c>
      <c r="G14" s="20">
        <f>xls_other[[#This Row],[PLN]]/Kusy!$C$3</f>
        <v>8.803508845719092</v>
      </c>
      <c r="H14" s="14">
        <f>xls_other[[#This Row],[PLN]]/Kusy!$C$12</f>
        <v>6.3596779277996154</v>
      </c>
      <c r="I14" s="11">
        <f>xls_other[[#This Row],[EUR]]*Kusy!$C$9</f>
        <v>33.489427999999997</v>
      </c>
    </row>
    <row r="15" spans="1:9">
      <c r="A15" s="1" t="s">
        <v>1320</v>
      </c>
      <c r="B15" s="1" t="s">
        <v>1321</v>
      </c>
      <c r="C15" s="1" t="s">
        <v>1306</v>
      </c>
      <c r="D15">
        <v>46</v>
      </c>
      <c r="E15">
        <v>0</v>
      </c>
      <c r="F15" s="3">
        <v>7.39</v>
      </c>
      <c r="G15" s="20">
        <f>xls_other[[#This Row],[PLN]]/Kusy!$C$3</f>
        <v>8.7679151441865351</v>
      </c>
      <c r="H15" s="14">
        <f>xls_other[[#This Row],[PLN]]/Kusy!$C$12</f>
        <v>6.3339649442640376</v>
      </c>
      <c r="I15" s="11">
        <f>xls_other[[#This Row],[EUR]]*Kusy!$C$9</f>
        <v>33.354025999999998</v>
      </c>
    </row>
    <row r="16" spans="1:9">
      <c r="A16" s="1" t="s">
        <v>1322</v>
      </c>
      <c r="B16" s="1" t="s">
        <v>1323</v>
      </c>
      <c r="C16" s="1" t="s">
        <v>1313</v>
      </c>
      <c r="D16">
        <v>43</v>
      </c>
      <c r="E16">
        <v>100</v>
      </c>
      <c r="F16" s="3">
        <v>9.02</v>
      </c>
      <c r="G16" s="20">
        <f>xls_other[[#This Row],[PLN]]/Kusy!$C$3</f>
        <v>10.701839594122131</v>
      </c>
      <c r="H16" s="14">
        <f>xls_other[[#This Row],[PLN]]/Kusy!$C$12</f>
        <v>7.7310370496971066</v>
      </c>
      <c r="I16" s="11">
        <f>xls_other[[#This Row],[EUR]]*Kusy!$C$9</f>
        <v>40.710867999999998</v>
      </c>
    </row>
    <row r="17" spans="1:9">
      <c r="A17" s="1" t="s">
        <v>1324</v>
      </c>
      <c r="B17" s="1" t="s">
        <v>1325</v>
      </c>
      <c r="C17" s="1" t="s">
        <v>1306</v>
      </c>
      <c r="D17">
        <v>40</v>
      </c>
      <c r="E17">
        <v>0</v>
      </c>
      <c r="F17" s="3">
        <v>7.39</v>
      </c>
      <c r="G17" s="20">
        <f>xls_other[[#This Row],[PLN]]/Kusy!$C$3</f>
        <v>8.7679151441865351</v>
      </c>
      <c r="H17" s="14">
        <f>xls_other[[#This Row],[PLN]]/Kusy!$C$12</f>
        <v>6.3339649442640376</v>
      </c>
      <c r="I17" s="11">
        <f>xls_other[[#This Row],[EUR]]*Kusy!$C$9</f>
        <v>33.354025999999998</v>
      </c>
    </row>
    <row r="18" spans="1:9">
      <c r="A18" s="1" t="s">
        <v>1326</v>
      </c>
      <c r="B18" s="1" t="s">
        <v>1327</v>
      </c>
      <c r="C18" s="1" t="s">
        <v>1328</v>
      </c>
      <c r="D18">
        <v>40</v>
      </c>
      <c r="E18">
        <v>100</v>
      </c>
      <c r="F18" s="3">
        <v>0</v>
      </c>
      <c r="G18" s="20">
        <f>xls_other[[#This Row],[PLN]]/Kusy!$C$3</f>
        <v>0</v>
      </c>
      <c r="H18" s="14">
        <f>xls_other[[#This Row],[PLN]]/Kusy!$C$12</f>
        <v>0</v>
      </c>
      <c r="I18" s="11">
        <f>xls_other[[#This Row],[EUR]]*Kusy!$C$9</f>
        <v>0</v>
      </c>
    </row>
    <row r="19" spans="1:9">
      <c r="A19" s="1" t="s">
        <v>1329</v>
      </c>
      <c r="B19" s="1" t="s">
        <v>1330</v>
      </c>
      <c r="C19" s="1" t="s">
        <v>355</v>
      </c>
      <c r="D19">
        <v>37</v>
      </c>
      <c r="E19">
        <v>0</v>
      </c>
      <c r="F19" s="3">
        <v>2</v>
      </c>
      <c r="G19" s="20">
        <f>xls_other[[#This Row],[PLN]]/Kusy!$C$3</f>
        <v>2.3729134355037984</v>
      </c>
      <c r="H19" s="14">
        <f>xls_other[[#This Row],[PLN]]/Kusy!$C$12</f>
        <v>1.7141989023718642</v>
      </c>
      <c r="I19" s="11">
        <f>xls_other[[#This Row],[EUR]]*Kusy!$C$9</f>
        <v>9.0267999999999997</v>
      </c>
    </row>
    <row r="20" spans="1:9">
      <c r="A20" s="1" t="s">
        <v>1331</v>
      </c>
      <c r="B20" s="1" t="s">
        <v>1332</v>
      </c>
      <c r="C20" s="1" t="s">
        <v>355</v>
      </c>
      <c r="D20">
        <v>29</v>
      </c>
      <c r="E20">
        <v>0</v>
      </c>
      <c r="F20" s="3">
        <v>2</v>
      </c>
      <c r="G20" s="20">
        <f>xls_other[[#This Row],[PLN]]/Kusy!$C$3</f>
        <v>2.3729134355037984</v>
      </c>
      <c r="H20" s="14">
        <f>xls_other[[#This Row],[PLN]]/Kusy!$C$12</f>
        <v>1.7141989023718642</v>
      </c>
      <c r="I20" s="11">
        <f>xls_other[[#This Row],[EUR]]*Kusy!$C$9</f>
        <v>9.0267999999999997</v>
      </c>
    </row>
    <row r="21" spans="1:9">
      <c r="A21" s="1" t="s">
        <v>1333</v>
      </c>
      <c r="B21" s="1" t="s">
        <v>1334</v>
      </c>
      <c r="C21" s="1" t="s">
        <v>1306</v>
      </c>
      <c r="D21">
        <v>23</v>
      </c>
      <c r="E21">
        <v>0</v>
      </c>
      <c r="F21" s="3">
        <v>8.8699999999999992</v>
      </c>
      <c r="G21" s="20">
        <f>xls_other[[#This Row],[PLN]]/Kusy!$C$3</f>
        <v>10.523871086459344</v>
      </c>
      <c r="H21" s="14">
        <f>xls_other[[#This Row],[PLN]]/Kusy!$C$12</f>
        <v>7.6024721320192166</v>
      </c>
      <c r="I21" s="11">
        <f>xls_other[[#This Row],[EUR]]*Kusy!$C$9</f>
        <v>40.033857999999995</v>
      </c>
    </row>
    <row r="22" spans="1:9">
      <c r="A22" s="1" t="s">
        <v>1335</v>
      </c>
      <c r="B22" s="1" t="s">
        <v>1336</v>
      </c>
      <c r="C22" s="1" t="s">
        <v>1306</v>
      </c>
      <c r="D22">
        <v>20</v>
      </c>
      <c r="E22">
        <v>0</v>
      </c>
      <c r="F22" s="3">
        <v>8.8699999999999992</v>
      </c>
      <c r="G22" s="20">
        <f>xls_other[[#This Row],[PLN]]/Kusy!$C$3</f>
        <v>10.523871086459344</v>
      </c>
      <c r="H22" s="14">
        <f>xls_other[[#This Row],[PLN]]/Kusy!$C$12</f>
        <v>7.6024721320192166</v>
      </c>
      <c r="I22" s="11">
        <f>xls_other[[#This Row],[EUR]]*Kusy!$C$9</f>
        <v>40.033857999999995</v>
      </c>
    </row>
    <row r="23" spans="1:9">
      <c r="A23" s="1" t="s">
        <v>1337</v>
      </c>
      <c r="B23" s="1" t="s">
        <v>1338</v>
      </c>
      <c r="C23" s="1" t="s">
        <v>1328</v>
      </c>
      <c r="D23">
        <v>16</v>
      </c>
      <c r="E23">
        <v>0</v>
      </c>
      <c r="F23" s="3">
        <v>4.8499999999999996</v>
      </c>
      <c r="G23" s="20">
        <f>xls_other[[#This Row],[PLN]]/Kusy!$C$3</f>
        <v>5.7543150810967107</v>
      </c>
      <c r="H23" s="14">
        <f>xls_other[[#This Row],[PLN]]/Kusy!$C$12</f>
        <v>4.15693233825177</v>
      </c>
      <c r="I23" s="11">
        <f>xls_other[[#This Row],[EUR]]*Kusy!$C$9</f>
        <v>21.889989999999997</v>
      </c>
    </row>
    <row r="24" spans="1:9">
      <c r="A24" s="1" t="s">
        <v>1339</v>
      </c>
      <c r="B24" s="1" t="s">
        <v>1340</v>
      </c>
      <c r="C24" s="1" t="s">
        <v>1306</v>
      </c>
      <c r="D24">
        <v>15</v>
      </c>
      <c r="E24">
        <v>0</v>
      </c>
      <c r="F24" s="3">
        <v>18</v>
      </c>
      <c r="G24" s="20">
        <f>xls_other[[#This Row],[PLN]]/Kusy!$C$3</f>
        <v>21.356220919534184</v>
      </c>
      <c r="H24" s="14">
        <f>xls_other[[#This Row],[PLN]]/Kusy!$C$12</f>
        <v>15.427790121346776</v>
      </c>
      <c r="I24" s="11">
        <f>xls_other[[#This Row],[EUR]]*Kusy!$C$9</f>
        <v>81.241199999999992</v>
      </c>
    </row>
    <row r="25" spans="1:9">
      <c r="A25" s="1" t="s">
        <v>1341</v>
      </c>
      <c r="B25" s="1" t="s">
        <v>1342</v>
      </c>
      <c r="C25" s="1" t="s">
        <v>1328</v>
      </c>
      <c r="D25">
        <v>15</v>
      </c>
      <c r="E25">
        <v>0</v>
      </c>
      <c r="F25" s="3">
        <v>8.1199999999999992</v>
      </c>
      <c r="G25" s="20">
        <f>xls_other[[#This Row],[PLN]]/Kusy!$C$3</f>
        <v>9.6340285481454213</v>
      </c>
      <c r="H25" s="14">
        <f>xls_other[[#This Row],[PLN]]/Kusy!$C$12</f>
        <v>6.9596475436297673</v>
      </c>
      <c r="I25" s="11">
        <f>xls_other[[#This Row],[EUR]]*Kusy!$C$9</f>
        <v>36.648807999999995</v>
      </c>
    </row>
    <row r="26" spans="1:9">
      <c r="A26" s="1" t="s">
        <v>1343</v>
      </c>
      <c r="B26" s="1" t="s">
        <v>1344</v>
      </c>
      <c r="C26" s="1" t="s">
        <v>1306</v>
      </c>
      <c r="D26">
        <v>14</v>
      </c>
      <c r="E26">
        <v>0</v>
      </c>
      <c r="F26" s="3">
        <v>5.92</v>
      </c>
      <c r="G26" s="20">
        <f>xls_other[[#This Row],[PLN]]/Kusy!$C$3</f>
        <v>7.0238237690912433</v>
      </c>
      <c r="H26" s="14">
        <f>xls_other[[#This Row],[PLN]]/Kusy!$C$12</f>
        <v>5.0740287510207178</v>
      </c>
      <c r="I26" s="11">
        <f>xls_other[[#This Row],[EUR]]*Kusy!$C$9</f>
        <v>26.719327999999997</v>
      </c>
    </row>
    <row r="27" spans="1:9">
      <c r="A27" s="1" t="s">
        <v>1345</v>
      </c>
      <c r="B27" s="1" t="s">
        <v>1346</v>
      </c>
      <c r="C27" s="1" t="s">
        <v>355</v>
      </c>
      <c r="D27">
        <v>14</v>
      </c>
      <c r="E27">
        <v>0</v>
      </c>
      <c r="F27" s="3">
        <v>5.12</v>
      </c>
      <c r="G27" s="20">
        <f>xls_other[[#This Row],[PLN]]/Kusy!$C$3</f>
        <v>6.0746583948897239</v>
      </c>
      <c r="H27" s="14">
        <f>xls_other[[#This Row],[PLN]]/Kusy!$C$12</f>
        <v>4.3883491900719722</v>
      </c>
      <c r="I27" s="11">
        <f>xls_other[[#This Row],[EUR]]*Kusy!$C$9</f>
        <v>23.108608</v>
      </c>
    </row>
    <row r="28" spans="1:9">
      <c r="A28" s="1" t="s">
        <v>1347</v>
      </c>
      <c r="B28" s="1" t="s">
        <v>1348</v>
      </c>
      <c r="C28" s="1" t="s">
        <v>1349</v>
      </c>
      <c r="D28">
        <v>14</v>
      </c>
      <c r="E28">
        <v>17</v>
      </c>
      <c r="F28" s="3">
        <v>21.1</v>
      </c>
      <c r="G28" s="20">
        <f>xls_other[[#This Row],[PLN]]/Kusy!$C$3</f>
        <v>25.034236744565074</v>
      </c>
      <c r="H28" s="14">
        <f>xls_other[[#This Row],[PLN]]/Kusy!$C$12</f>
        <v>18.084798420023169</v>
      </c>
      <c r="I28" s="11">
        <f>xls_other[[#This Row],[EUR]]*Kusy!$C$9</f>
        <v>95.232740000000007</v>
      </c>
    </row>
    <row r="29" spans="1:9">
      <c r="A29" s="1" t="s">
        <v>1350</v>
      </c>
      <c r="B29" s="1" t="s">
        <v>1351</v>
      </c>
      <c r="C29" s="1" t="s">
        <v>1306</v>
      </c>
      <c r="D29">
        <v>13</v>
      </c>
      <c r="E29">
        <v>0</v>
      </c>
      <c r="F29" s="3">
        <v>5.93</v>
      </c>
      <c r="G29" s="20">
        <f>xls_other[[#This Row],[PLN]]/Kusy!$C$3</f>
        <v>7.0356883362687617</v>
      </c>
      <c r="H29" s="14">
        <f>xls_other[[#This Row],[PLN]]/Kusy!$C$12</f>
        <v>5.0825997455325771</v>
      </c>
      <c r="I29" s="11">
        <f>xls_other[[#This Row],[EUR]]*Kusy!$C$9</f>
        <v>26.764461999999998</v>
      </c>
    </row>
    <row r="30" spans="1:9">
      <c r="A30" s="1" t="s">
        <v>1352</v>
      </c>
      <c r="B30" s="1" t="s">
        <v>1353</v>
      </c>
      <c r="C30" s="1" t="s">
        <v>1292</v>
      </c>
      <c r="D30">
        <v>11</v>
      </c>
      <c r="E30">
        <v>0</v>
      </c>
      <c r="F30" s="3">
        <v>0.52</v>
      </c>
      <c r="G30" s="20">
        <f>xls_other[[#This Row],[PLN]]/Kusy!$C$3</f>
        <v>0.61695749323098759</v>
      </c>
      <c r="H30" s="14">
        <f>xls_other[[#This Row],[PLN]]/Kusy!$C$12</f>
        <v>0.44569171461668466</v>
      </c>
      <c r="I30" s="11">
        <f>xls_other[[#This Row],[EUR]]*Kusy!$C$9</f>
        <v>2.3469679999999999</v>
      </c>
    </row>
    <row r="31" spans="1:9">
      <c r="A31" s="1" t="s">
        <v>1354</v>
      </c>
      <c r="B31" s="1" t="s">
        <v>1355</v>
      </c>
      <c r="C31" s="1" t="s">
        <v>1313</v>
      </c>
      <c r="D31">
        <v>11</v>
      </c>
      <c r="E31">
        <v>0</v>
      </c>
      <c r="F31" s="3">
        <v>0</v>
      </c>
      <c r="G31" s="20">
        <f>xls_other[[#This Row],[PLN]]/Kusy!$C$3</f>
        <v>0</v>
      </c>
      <c r="H31" s="14">
        <f>xls_other[[#This Row],[PLN]]/Kusy!$C$12</f>
        <v>0</v>
      </c>
      <c r="I31" s="11">
        <f>xls_other[[#This Row],[EUR]]*Kusy!$C$9</f>
        <v>0</v>
      </c>
    </row>
    <row r="32" spans="1:9">
      <c r="A32" s="1" t="s">
        <v>1356</v>
      </c>
      <c r="B32" s="1" t="s">
        <v>1357</v>
      </c>
      <c r="C32" s="1" t="s">
        <v>1306</v>
      </c>
      <c r="D32">
        <v>9</v>
      </c>
      <c r="E32">
        <v>0</v>
      </c>
      <c r="F32" s="3">
        <v>4.01</v>
      </c>
      <c r="G32" s="20">
        <f>xls_other[[#This Row],[PLN]]/Kusy!$C$3</f>
        <v>4.7576914381851152</v>
      </c>
      <c r="H32" s="14">
        <f>xls_other[[#This Row],[PLN]]/Kusy!$C$12</f>
        <v>3.4369687992555868</v>
      </c>
      <c r="I32" s="11">
        <f>xls_other[[#This Row],[EUR]]*Kusy!$C$9</f>
        <v>18.098733999999997</v>
      </c>
    </row>
    <row r="33" spans="1:9">
      <c r="A33" s="1" t="s">
        <v>1358</v>
      </c>
      <c r="B33" s="1" t="s">
        <v>1359</v>
      </c>
      <c r="C33" s="1" t="s">
        <v>1306</v>
      </c>
      <c r="D33">
        <v>9</v>
      </c>
      <c r="E33">
        <v>0</v>
      </c>
      <c r="F33" s="3">
        <v>7.42</v>
      </c>
      <c r="G33" s="20">
        <f>xls_other[[#This Row],[PLN]]/Kusy!$C$3</f>
        <v>8.803508845719092</v>
      </c>
      <c r="H33" s="14">
        <f>xls_other[[#This Row],[PLN]]/Kusy!$C$12</f>
        <v>6.3596779277996154</v>
      </c>
      <c r="I33" s="11">
        <f>xls_other[[#This Row],[EUR]]*Kusy!$C$9</f>
        <v>33.489427999999997</v>
      </c>
    </row>
    <row r="34" spans="1:9">
      <c r="A34" s="1" t="s">
        <v>1360</v>
      </c>
      <c r="B34" s="1" t="s">
        <v>1361</v>
      </c>
      <c r="C34" s="1" t="s">
        <v>1328</v>
      </c>
      <c r="D34">
        <v>9</v>
      </c>
      <c r="E34">
        <v>0</v>
      </c>
      <c r="F34" s="3">
        <v>0</v>
      </c>
      <c r="G34" s="20">
        <f>xls_other[[#This Row],[PLN]]/Kusy!$C$3</f>
        <v>0</v>
      </c>
      <c r="H34" s="14">
        <f>xls_other[[#This Row],[PLN]]/Kusy!$C$12</f>
        <v>0</v>
      </c>
      <c r="I34" s="11">
        <f>xls_other[[#This Row],[EUR]]*Kusy!$C$9</f>
        <v>0</v>
      </c>
    </row>
    <row r="35" spans="1:9">
      <c r="A35" s="1" t="s">
        <v>1362</v>
      </c>
      <c r="B35" s="1" t="s">
        <v>1363</v>
      </c>
      <c r="C35" s="1" t="s">
        <v>1306</v>
      </c>
      <c r="D35">
        <v>8</v>
      </c>
      <c r="E35">
        <v>0</v>
      </c>
      <c r="F35" s="3">
        <v>8.14</v>
      </c>
      <c r="G35" s="20">
        <f>xls_other[[#This Row],[PLN]]/Kusy!$C$3</f>
        <v>9.6577576825004616</v>
      </c>
      <c r="H35" s="14">
        <f>xls_other[[#This Row],[PLN]]/Kusy!$C$12</f>
        <v>6.9767895326534877</v>
      </c>
      <c r="I35" s="11">
        <f>xls_other[[#This Row],[EUR]]*Kusy!$C$9</f>
        <v>36.739076000000004</v>
      </c>
    </row>
    <row r="36" spans="1:9">
      <c r="A36" s="1" t="s">
        <v>1364</v>
      </c>
      <c r="B36" s="1" t="s">
        <v>1365</v>
      </c>
      <c r="C36" s="1" t="s">
        <v>1328</v>
      </c>
      <c r="D36">
        <v>8</v>
      </c>
      <c r="E36">
        <v>0</v>
      </c>
      <c r="F36" s="3">
        <v>1.35</v>
      </c>
      <c r="G36" s="20">
        <f>xls_other[[#This Row],[PLN]]/Kusy!$C$3</f>
        <v>1.6017165689650641</v>
      </c>
      <c r="H36" s="14">
        <f>xls_other[[#This Row],[PLN]]/Kusy!$C$12</f>
        <v>1.1570842591010084</v>
      </c>
      <c r="I36" s="11">
        <f>xls_other[[#This Row],[EUR]]*Kusy!$C$9</f>
        <v>6.0930900000000001</v>
      </c>
    </row>
    <row r="37" spans="1:9">
      <c r="A37" s="1" t="s">
        <v>1366</v>
      </c>
      <c r="B37" s="1" t="s">
        <v>1367</v>
      </c>
      <c r="C37" s="1" t="s">
        <v>1297</v>
      </c>
      <c r="D37">
        <v>8</v>
      </c>
      <c r="E37">
        <v>0</v>
      </c>
      <c r="F37" s="3">
        <v>6.74</v>
      </c>
      <c r="G37" s="20">
        <f>xls_other[[#This Row],[PLN]]/Kusy!$C$3</f>
        <v>7.9967182776478012</v>
      </c>
      <c r="H37" s="14">
        <f>xls_other[[#This Row],[PLN]]/Kusy!$C$12</f>
        <v>5.776850300993182</v>
      </c>
      <c r="I37" s="11">
        <f>xls_other[[#This Row],[EUR]]*Kusy!$C$9</f>
        <v>30.420316</v>
      </c>
    </row>
    <row r="38" spans="1:9">
      <c r="A38" s="1" t="s">
        <v>1368</v>
      </c>
      <c r="B38" s="1" t="s">
        <v>1369</v>
      </c>
      <c r="C38" s="1" t="s">
        <v>1306</v>
      </c>
      <c r="D38">
        <v>6</v>
      </c>
      <c r="E38">
        <v>0</v>
      </c>
      <c r="F38" s="3">
        <v>7.39</v>
      </c>
      <c r="G38" s="20">
        <f>xls_other[[#This Row],[PLN]]/Kusy!$C$3</f>
        <v>8.7679151441865351</v>
      </c>
      <c r="H38" s="14">
        <f>xls_other[[#This Row],[PLN]]/Kusy!$C$12</f>
        <v>6.3339649442640376</v>
      </c>
      <c r="I38" s="11">
        <f>xls_other[[#This Row],[EUR]]*Kusy!$C$9</f>
        <v>33.354025999999998</v>
      </c>
    </row>
    <row r="39" spans="1:9">
      <c r="A39" s="1" t="s">
        <v>1370</v>
      </c>
      <c r="B39" s="1" t="s">
        <v>1371</v>
      </c>
      <c r="C39" s="1" t="s">
        <v>1306</v>
      </c>
      <c r="D39">
        <v>6</v>
      </c>
      <c r="E39">
        <v>0</v>
      </c>
      <c r="F39" s="3">
        <v>7.18</v>
      </c>
      <c r="G39" s="20">
        <f>xls_other[[#This Row],[PLN]]/Kusy!$C$3</f>
        <v>8.5187592334586348</v>
      </c>
      <c r="H39" s="14">
        <f>xls_other[[#This Row],[PLN]]/Kusy!$C$12</f>
        <v>6.1539740595149919</v>
      </c>
      <c r="I39" s="11">
        <f>xls_other[[#This Row],[EUR]]*Kusy!$C$9</f>
        <v>32.406211999999996</v>
      </c>
    </row>
    <row r="40" spans="1:9">
      <c r="A40" s="1" t="s">
        <v>1372</v>
      </c>
      <c r="B40" s="1" t="s">
        <v>1373</v>
      </c>
      <c r="C40" s="1" t="s">
        <v>1306</v>
      </c>
      <c r="D40">
        <v>5</v>
      </c>
      <c r="E40">
        <v>0</v>
      </c>
      <c r="F40" s="3">
        <v>1.48</v>
      </c>
      <c r="G40" s="20">
        <f>xls_other[[#This Row],[PLN]]/Kusy!$C$3</f>
        <v>1.7559559422728108</v>
      </c>
      <c r="H40" s="14">
        <f>xls_other[[#This Row],[PLN]]/Kusy!$C$12</f>
        <v>1.2685071877551795</v>
      </c>
      <c r="I40" s="11">
        <f>xls_other[[#This Row],[EUR]]*Kusy!$C$9</f>
        <v>6.6798319999999993</v>
      </c>
    </row>
    <row r="41" spans="1:9">
      <c r="A41" s="1" t="s">
        <v>1374</v>
      </c>
      <c r="B41" s="1" t="s">
        <v>1375</v>
      </c>
      <c r="C41" s="1" t="s">
        <v>1328</v>
      </c>
      <c r="D41">
        <v>5</v>
      </c>
      <c r="E41">
        <v>0</v>
      </c>
      <c r="F41" s="3">
        <v>0</v>
      </c>
      <c r="G41" s="20">
        <f>xls_other[[#This Row],[PLN]]/Kusy!$C$3</f>
        <v>0</v>
      </c>
      <c r="H41" s="14">
        <f>xls_other[[#This Row],[PLN]]/Kusy!$C$12</f>
        <v>0</v>
      </c>
      <c r="I41" s="11">
        <f>xls_other[[#This Row],[EUR]]*Kusy!$C$9</f>
        <v>0</v>
      </c>
    </row>
    <row r="42" spans="1:9">
      <c r="A42" s="1" t="s">
        <v>1376</v>
      </c>
      <c r="B42" s="1" t="s">
        <v>1377</v>
      </c>
      <c r="C42" s="1" t="s">
        <v>1378</v>
      </c>
      <c r="D42">
        <v>5</v>
      </c>
      <c r="E42">
        <v>0</v>
      </c>
      <c r="F42" s="3">
        <v>45.84</v>
      </c>
      <c r="G42" s="20">
        <f>xls_other[[#This Row],[PLN]]/Kusy!$C$3</f>
        <v>54.387175941747067</v>
      </c>
      <c r="H42" s="14">
        <f>xls_other[[#This Row],[PLN]]/Kusy!$C$12</f>
        <v>39.289438842363133</v>
      </c>
      <c r="I42" s="11">
        <f>xls_other[[#This Row],[EUR]]*Kusy!$C$9</f>
        <v>206.89425600000001</v>
      </c>
    </row>
    <row r="43" spans="1:9">
      <c r="A43" s="1" t="s">
        <v>1379</v>
      </c>
      <c r="B43" s="1" t="s">
        <v>1380</v>
      </c>
      <c r="C43" s="1" t="s">
        <v>1306</v>
      </c>
      <c r="D43">
        <v>4</v>
      </c>
      <c r="E43">
        <v>0</v>
      </c>
      <c r="F43" s="3">
        <v>7.42</v>
      </c>
      <c r="G43" s="20">
        <f>xls_other[[#This Row],[PLN]]/Kusy!$C$3</f>
        <v>8.803508845719092</v>
      </c>
      <c r="H43" s="14">
        <f>xls_other[[#This Row],[PLN]]/Kusy!$C$12</f>
        <v>6.3596779277996154</v>
      </c>
      <c r="I43" s="11">
        <f>xls_other[[#This Row],[EUR]]*Kusy!$C$9</f>
        <v>33.489427999999997</v>
      </c>
    </row>
    <row r="44" spans="1:9">
      <c r="A44" s="1" t="s">
        <v>1381</v>
      </c>
      <c r="B44" s="1" t="s">
        <v>1382</v>
      </c>
      <c r="C44" s="1" t="s">
        <v>1306</v>
      </c>
      <c r="D44">
        <v>4</v>
      </c>
      <c r="E44">
        <v>0</v>
      </c>
      <c r="F44" s="3">
        <v>1.48</v>
      </c>
      <c r="G44" s="20">
        <f>xls_other[[#This Row],[PLN]]/Kusy!$C$3</f>
        <v>1.7559559422728108</v>
      </c>
      <c r="H44" s="14">
        <f>xls_other[[#This Row],[PLN]]/Kusy!$C$12</f>
        <v>1.2685071877551795</v>
      </c>
      <c r="I44" s="11">
        <f>xls_other[[#This Row],[EUR]]*Kusy!$C$9</f>
        <v>6.6798319999999993</v>
      </c>
    </row>
    <row r="45" spans="1:9">
      <c r="A45" s="1" t="s">
        <v>1383</v>
      </c>
      <c r="B45" s="1" t="s">
        <v>1384</v>
      </c>
      <c r="C45" s="1" t="s">
        <v>1306</v>
      </c>
      <c r="D45">
        <v>4</v>
      </c>
      <c r="E45">
        <v>0</v>
      </c>
      <c r="F45" s="3">
        <v>5.92</v>
      </c>
      <c r="G45" s="20">
        <f>xls_other[[#This Row],[PLN]]/Kusy!$C$3</f>
        <v>7.0238237690912433</v>
      </c>
      <c r="H45" s="14">
        <f>xls_other[[#This Row],[PLN]]/Kusy!$C$12</f>
        <v>5.0740287510207178</v>
      </c>
      <c r="I45" s="11">
        <f>xls_other[[#This Row],[EUR]]*Kusy!$C$9</f>
        <v>26.719327999999997</v>
      </c>
    </row>
    <row r="46" spans="1:9">
      <c r="A46" s="1" t="s">
        <v>1385</v>
      </c>
      <c r="B46" s="1" t="s">
        <v>1386</v>
      </c>
      <c r="C46" s="1" t="s">
        <v>1306</v>
      </c>
      <c r="D46">
        <v>4</v>
      </c>
      <c r="E46">
        <v>0</v>
      </c>
      <c r="F46" s="3">
        <v>15.54</v>
      </c>
      <c r="G46" s="20">
        <f>xls_other[[#This Row],[PLN]]/Kusy!$C$3</f>
        <v>18.437537393864513</v>
      </c>
      <c r="H46" s="14">
        <f>xls_other[[#This Row],[PLN]]/Kusy!$C$12</f>
        <v>13.319325471429384</v>
      </c>
      <c r="I46" s="11">
        <f>xls_other[[#This Row],[EUR]]*Kusy!$C$9</f>
        <v>70.138235999999992</v>
      </c>
    </row>
    <row r="47" spans="1:9">
      <c r="A47" s="1" t="s">
        <v>1387</v>
      </c>
      <c r="B47" s="1" t="s">
        <v>1388</v>
      </c>
      <c r="C47" s="1" t="s">
        <v>1328</v>
      </c>
      <c r="D47">
        <v>4</v>
      </c>
      <c r="E47">
        <v>0</v>
      </c>
      <c r="F47" s="3">
        <v>2.69</v>
      </c>
      <c r="G47" s="20">
        <f>xls_other[[#This Row],[PLN]]/Kusy!$C$3</f>
        <v>3.1915685707526089</v>
      </c>
      <c r="H47" s="14">
        <f>xls_other[[#This Row],[PLN]]/Kusy!$C$12</f>
        <v>2.3055975236901571</v>
      </c>
      <c r="I47" s="11">
        <f>xls_other[[#This Row],[EUR]]*Kusy!$C$9</f>
        <v>12.141045999999999</v>
      </c>
    </row>
    <row r="48" spans="1:9">
      <c r="A48" s="1" t="s">
        <v>1389</v>
      </c>
      <c r="B48" s="1" t="s">
        <v>1390</v>
      </c>
      <c r="C48" s="1" t="s">
        <v>1292</v>
      </c>
      <c r="D48">
        <v>4</v>
      </c>
      <c r="E48">
        <v>0</v>
      </c>
      <c r="F48" s="3">
        <v>3.23</v>
      </c>
      <c r="G48" s="20">
        <f>xls_other[[#This Row],[PLN]]/Kusy!$C$3</f>
        <v>3.8322551983386344</v>
      </c>
      <c r="H48" s="14">
        <f>xls_other[[#This Row],[PLN]]/Kusy!$C$12</f>
        <v>2.7684312273305607</v>
      </c>
      <c r="I48" s="11">
        <f>xls_other[[#This Row],[EUR]]*Kusy!$C$9</f>
        <v>14.578282</v>
      </c>
    </row>
    <row r="49" spans="1:9">
      <c r="A49" s="1" t="s">
        <v>1391</v>
      </c>
      <c r="B49" s="1" t="s">
        <v>1392</v>
      </c>
      <c r="C49" s="1" t="s">
        <v>1313</v>
      </c>
      <c r="D49">
        <v>4</v>
      </c>
      <c r="E49">
        <v>0</v>
      </c>
      <c r="F49" s="3">
        <v>1.97</v>
      </c>
      <c r="G49" s="20">
        <f>xls_other[[#This Row],[PLN]]/Kusy!$C$3</f>
        <v>2.337319733971241</v>
      </c>
      <c r="H49" s="14">
        <f>xls_other[[#This Row],[PLN]]/Kusy!$C$12</f>
        <v>1.688485918836286</v>
      </c>
      <c r="I49" s="11">
        <f>xls_other[[#This Row],[EUR]]*Kusy!$C$9</f>
        <v>8.8913979999999988</v>
      </c>
    </row>
    <row r="50" spans="1:9">
      <c r="A50" s="1" t="s">
        <v>1393</v>
      </c>
      <c r="B50" s="1" t="s">
        <v>1394</v>
      </c>
      <c r="C50" s="1" t="s">
        <v>1395</v>
      </c>
      <c r="D50">
        <v>4</v>
      </c>
      <c r="E50">
        <v>0</v>
      </c>
      <c r="F50" s="3">
        <v>21.69</v>
      </c>
      <c r="G50" s="20">
        <f>xls_other[[#This Row],[PLN]]/Kusy!$C$3</f>
        <v>25.734246208038694</v>
      </c>
      <c r="H50" s="14">
        <f>xls_other[[#This Row],[PLN]]/Kusy!$C$12</f>
        <v>18.590487096222866</v>
      </c>
      <c r="I50" s="11">
        <f>xls_other[[#This Row],[EUR]]*Kusy!$C$9</f>
        <v>97.895645999999999</v>
      </c>
    </row>
    <row r="51" spans="1:9">
      <c r="A51" s="1" t="s">
        <v>1396</v>
      </c>
      <c r="B51" s="1" t="s">
        <v>1397</v>
      </c>
      <c r="C51" s="1" t="s">
        <v>1297</v>
      </c>
      <c r="D51">
        <v>4</v>
      </c>
      <c r="E51">
        <v>0</v>
      </c>
      <c r="F51" s="3">
        <v>10.65</v>
      </c>
      <c r="G51" s="20">
        <f>xls_other[[#This Row],[PLN]]/Kusy!$C$3</f>
        <v>12.635764044057726</v>
      </c>
      <c r="H51" s="14">
        <f>xls_other[[#This Row],[PLN]]/Kusy!$C$12</f>
        <v>9.1281091551301756</v>
      </c>
      <c r="I51" s="11">
        <f>xls_other[[#This Row],[EUR]]*Kusy!$C$9</f>
        <v>48.067709999999998</v>
      </c>
    </row>
    <row r="52" spans="1:9">
      <c r="A52" s="1" t="s">
        <v>1398</v>
      </c>
      <c r="B52" s="1" t="s">
        <v>1399</v>
      </c>
      <c r="C52" s="1" t="s">
        <v>1378</v>
      </c>
      <c r="D52">
        <v>4</v>
      </c>
      <c r="E52">
        <v>0</v>
      </c>
      <c r="F52" s="3">
        <v>45.84</v>
      </c>
      <c r="G52" s="20">
        <f>xls_other[[#This Row],[PLN]]/Kusy!$C$3</f>
        <v>54.387175941747067</v>
      </c>
      <c r="H52" s="14">
        <f>xls_other[[#This Row],[PLN]]/Kusy!$C$12</f>
        <v>39.289438842363133</v>
      </c>
      <c r="I52" s="11">
        <f>xls_other[[#This Row],[EUR]]*Kusy!$C$9</f>
        <v>206.89425600000001</v>
      </c>
    </row>
    <row r="53" spans="1:9">
      <c r="A53" s="1" t="s">
        <v>1400</v>
      </c>
      <c r="B53" s="1" t="s">
        <v>1401</v>
      </c>
      <c r="C53" s="1" t="s">
        <v>1306</v>
      </c>
      <c r="D53">
        <v>3</v>
      </c>
      <c r="E53">
        <v>0</v>
      </c>
      <c r="F53" s="3">
        <v>5.93</v>
      </c>
      <c r="G53" s="20">
        <f>xls_other[[#This Row],[PLN]]/Kusy!$C$3</f>
        <v>7.0356883362687617</v>
      </c>
      <c r="H53" s="14">
        <f>xls_other[[#This Row],[PLN]]/Kusy!$C$12</f>
        <v>5.0825997455325771</v>
      </c>
      <c r="I53" s="11">
        <f>xls_other[[#This Row],[EUR]]*Kusy!$C$9</f>
        <v>26.764461999999998</v>
      </c>
    </row>
    <row r="54" spans="1:9">
      <c r="A54" s="1" t="s">
        <v>1402</v>
      </c>
      <c r="B54" s="1" t="s">
        <v>1403</v>
      </c>
      <c r="C54" s="1" t="s">
        <v>1306</v>
      </c>
      <c r="D54">
        <v>3</v>
      </c>
      <c r="E54">
        <v>0</v>
      </c>
      <c r="F54" s="3">
        <v>8.8699999999999992</v>
      </c>
      <c r="G54" s="20">
        <f>xls_other[[#This Row],[PLN]]/Kusy!$C$3</f>
        <v>10.523871086459344</v>
      </c>
      <c r="H54" s="14">
        <f>xls_other[[#This Row],[PLN]]/Kusy!$C$12</f>
        <v>7.6024721320192166</v>
      </c>
      <c r="I54" s="11">
        <f>xls_other[[#This Row],[EUR]]*Kusy!$C$9</f>
        <v>40.033857999999995</v>
      </c>
    </row>
    <row r="55" spans="1:9">
      <c r="A55" s="1" t="s">
        <v>1404</v>
      </c>
      <c r="B55" s="1" t="s">
        <v>1405</v>
      </c>
      <c r="C55" s="1" t="s">
        <v>1328</v>
      </c>
      <c r="D55">
        <v>3</v>
      </c>
      <c r="E55">
        <v>0</v>
      </c>
      <c r="F55" s="3">
        <v>0</v>
      </c>
      <c r="G55" s="20">
        <f>xls_other[[#This Row],[PLN]]/Kusy!$C$3</f>
        <v>0</v>
      </c>
      <c r="H55" s="14">
        <f>xls_other[[#This Row],[PLN]]/Kusy!$C$12</f>
        <v>0</v>
      </c>
      <c r="I55" s="11">
        <f>xls_other[[#This Row],[EUR]]*Kusy!$C$9</f>
        <v>0</v>
      </c>
    </row>
    <row r="56" spans="1:9">
      <c r="A56" s="1" t="s">
        <v>1406</v>
      </c>
      <c r="B56" s="1" t="s">
        <v>1407</v>
      </c>
      <c r="C56" s="1" t="s">
        <v>1328</v>
      </c>
      <c r="D56">
        <v>3</v>
      </c>
      <c r="E56">
        <v>0</v>
      </c>
      <c r="F56" s="3">
        <v>0</v>
      </c>
      <c r="G56" s="20">
        <f>xls_other[[#This Row],[PLN]]/Kusy!$C$3</f>
        <v>0</v>
      </c>
      <c r="H56" s="14">
        <f>xls_other[[#This Row],[PLN]]/Kusy!$C$12</f>
        <v>0</v>
      </c>
      <c r="I56" s="11">
        <f>xls_other[[#This Row],[EUR]]*Kusy!$C$9</f>
        <v>0</v>
      </c>
    </row>
    <row r="57" spans="1:9">
      <c r="A57" s="1" t="s">
        <v>1408</v>
      </c>
      <c r="B57" s="1" t="s">
        <v>1409</v>
      </c>
      <c r="C57" s="1" t="s">
        <v>355</v>
      </c>
      <c r="D57">
        <v>3</v>
      </c>
      <c r="E57">
        <v>0</v>
      </c>
      <c r="F57" s="3">
        <v>2</v>
      </c>
      <c r="G57" s="20">
        <f>xls_other[[#This Row],[PLN]]/Kusy!$C$3</f>
        <v>2.3729134355037984</v>
      </c>
      <c r="H57" s="14">
        <f>xls_other[[#This Row],[PLN]]/Kusy!$C$12</f>
        <v>1.7141989023718642</v>
      </c>
      <c r="I57" s="11">
        <f>xls_other[[#This Row],[EUR]]*Kusy!$C$9</f>
        <v>9.0267999999999997</v>
      </c>
    </row>
    <row r="58" spans="1:9">
      <c r="A58" s="1" t="s">
        <v>1410</v>
      </c>
      <c r="B58" s="1" t="s">
        <v>1411</v>
      </c>
      <c r="C58" s="1" t="s">
        <v>1313</v>
      </c>
      <c r="D58">
        <v>3</v>
      </c>
      <c r="E58">
        <v>0</v>
      </c>
      <c r="F58" s="3">
        <v>2.62</v>
      </c>
      <c r="G58" s="20">
        <f>xls_other[[#This Row],[PLN]]/Kusy!$C$3</f>
        <v>3.1085166005099762</v>
      </c>
      <c r="H58" s="14">
        <f>xls_other[[#This Row],[PLN]]/Kusy!$C$12</f>
        <v>2.2456005621071422</v>
      </c>
      <c r="I58" s="11">
        <f>xls_other[[#This Row],[EUR]]*Kusy!$C$9</f>
        <v>11.825108</v>
      </c>
    </row>
    <row r="59" spans="1:9">
      <c r="A59" s="1" t="s">
        <v>1412</v>
      </c>
      <c r="B59" s="1" t="s">
        <v>1413</v>
      </c>
      <c r="C59" s="1" t="s">
        <v>1414</v>
      </c>
      <c r="D59">
        <v>3</v>
      </c>
      <c r="E59">
        <v>0</v>
      </c>
      <c r="F59" s="3">
        <v>4</v>
      </c>
      <c r="G59" s="20">
        <f>xls_other[[#This Row],[PLN]]/Kusy!$C$3</f>
        <v>4.7458268710075968</v>
      </c>
      <c r="H59" s="14">
        <f>xls_other[[#This Row],[PLN]]/Kusy!$C$12</f>
        <v>3.4283978047437285</v>
      </c>
      <c r="I59" s="11">
        <f>xls_other[[#This Row],[EUR]]*Kusy!$C$9</f>
        <v>18.053599999999999</v>
      </c>
    </row>
    <row r="60" spans="1:9">
      <c r="A60" s="1" t="s">
        <v>1415</v>
      </c>
      <c r="B60" s="1" t="s">
        <v>1416</v>
      </c>
      <c r="C60" s="1" t="s">
        <v>1306</v>
      </c>
      <c r="D60">
        <v>2</v>
      </c>
      <c r="E60">
        <v>0</v>
      </c>
      <c r="F60" s="3">
        <v>2.44</v>
      </c>
      <c r="G60" s="20">
        <f>xls_other[[#This Row],[PLN]]/Kusy!$C$3</f>
        <v>2.8949543913146343</v>
      </c>
      <c r="H60" s="14">
        <f>xls_other[[#This Row],[PLN]]/Kusy!$C$12</f>
        <v>2.0913226608936744</v>
      </c>
      <c r="I60" s="11">
        <f>xls_other[[#This Row],[EUR]]*Kusy!$C$9</f>
        <v>11.012696</v>
      </c>
    </row>
    <row r="61" spans="1:9">
      <c r="A61" s="1" t="s">
        <v>1417</v>
      </c>
      <c r="B61" s="1" t="s">
        <v>1418</v>
      </c>
      <c r="C61" s="1" t="s">
        <v>1306</v>
      </c>
      <c r="D61">
        <v>2</v>
      </c>
      <c r="E61">
        <v>0</v>
      </c>
      <c r="F61" s="3">
        <v>5.93</v>
      </c>
      <c r="G61" s="20">
        <f>xls_other[[#This Row],[PLN]]/Kusy!$C$3</f>
        <v>7.0356883362687617</v>
      </c>
      <c r="H61" s="14">
        <f>xls_other[[#This Row],[PLN]]/Kusy!$C$12</f>
        <v>5.0825997455325771</v>
      </c>
      <c r="I61" s="11">
        <f>xls_other[[#This Row],[EUR]]*Kusy!$C$9</f>
        <v>26.764461999999998</v>
      </c>
    </row>
    <row r="62" spans="1:9">
      <c r="A62" s="1" t="s">
        <v>1419</v>
      </c>
      <c r="B62" s="1" t="s">
        <v>1420</v>
      </c>
      <c r="C62" s="1" t="s">
        <v>1306</v>
      </c>
      <c r="D62">
        <v>2</v>
      </c>
      <c r="E62">
        <v>0</v>
      </c>
      <c r="F62" s="3">
        <v>7.42</v>
      </c>
      <c r="G62" s="20">
        <f>xls_other[[#This Row],[PLN]]/Kusy!$C$3</f>
        <v>8.803508845719092</v>
      </c>
      <c r="H62" s="14">
        <f>xls_other[[#This Row],[PLN]]/Kusy!$C$12</f>
        <v>6.3596779277996154</v>
      </c>
      <c r="I62" s="11">
        <f>xls_other[[#This Row],[EUR]]*Kusy!$C$9</f>
        <v>33.489427999999997</v>
      </c>
    </row>
    <row r="63" spans="1:9">
      <c r="A63" s="1" t="s">
        <v>1421</v>
      </c>
      <c r="B63" s="1" t="s">
        <v>1422</v>
      </c>
      <c r="C63" s="1" t="s">
        <v>1306</v>
      </c>
      <c r="D63">
        <v>2</v>
      </c>
      <c r="E63">
        <v>0</v>
      </c>
      <c r="F63" s="3">
        <v>8.89</v>
      </c>
      <c r="G63" s="20">
        <f>xls_other[[#This Row],[PLN]]/Kusy!$C$3</f>
        <v>10.547600220814385</v>
      </c>
      <c r="H63" s="14">
        <f>xls_other[[#This Row],[PLN]]/Kusy!$C$12</f>
        <v>7.6196141210429369</v>
      </c>
      <c r="I63" s="11">
        <f>xls_other[[#This Row],[EUR]]*Kusy!$C$9</f>
        <v>40.124126000000004</v>
      </c>
    </row>
    <row r="64" spans="1:9">
      <c r="A64" s="1" t="s">
        <v>1423</v>
      </c>
      <c r="B64" s="1" t="s">
        <v>1424</v>
      </c>
      <c r="C64" s="1" t="s">
        <v>1328</v>
      </c>
      <c r="D64">
        <v>2</v>
      </c>
      <c r="E64">
        <v>0</v>
      </c>
      <c r="F64" s="3">
        <v>0</v>
      </c>
      <c r="G64" s="20">
        <f>xls_other[[#This Row],[PLN]]/Kusy!$C$3</f>
        <v>0</v>
      </c>
      <c r="H64" s="14">
        <f>xls_other[[#This Row],[PLN]]/Kusy!$C$12</f>
        <v>0</v>
      </c>
      <c r="I64" s="11">
        <f>xls_other[[#This Row],[EUR]]*Kusy!$C$9</f>
        <v>0</v>
      </c>
    </row>
    <row r="65" spans="1:9">
      <c r="A65" s="1" t="s">
        <v>1425</v>
      </c>
      <c r="B65" s="1" t="s">
        <v>1426</v>
      </c>
      <c r="C65" s="1" t="s">
        <v>1328</v>
      </c>
      <c r="D65">
        <v>2</v>
      </c>
      <c r="E65">
        <v>0</v>
      </c>
      <c r="F65" s="3">
        <v>23.09</v>
      </c>
      <c r="G65" s="20">
        <f>xls_other[[#This Row],[PLN]]/Kusy!$C$3</f>
        <v>27.395285612891353</v>
      </c>
      <c r="H65" s="14">
        <f>xls_other[[#This Row],[PLN]]/Kusy!$C$12</f>
        <v>19.790426327883171</v>
      </c>
      <c r="I65" s="11">
        <f>xls_other[[#This Row],[EUR]]*Kusy!$C$9</f>
        <v>104.214406</v>
      </c>
    </row>
    <row r="66" spans="1:9">
      <c r="A66" s="1" t="s">
        <v>1427</v>
      </c>
      <c r="B66" s="1" t="s">
        <v>1428</v>
      </c>
      <c r="C66" s="1" t="s">
        <v>1328</v>
      </c>
      <c r="D66">
        <v>2</v>
      </c>
      <c r="E66">
        <v>0</v>
      </c>
      <c r="F66" s="3">
        <v>0</v>
      </c>
      <c r="G66" s="20">
        <f>xls_other[[#This Row],[PLN]]/Kusy!$C$3</f>
        <v>0</v>
      </c>
      <c r="H66" s="14">
        <f>xls_other[[#This Row],[PLN]]/Kusy!$C$12</f>
        <v>0</v>
      </c>
      <c r="I66" s="11">
        <f>xls_other[[#This Row],[EUR]]*Kusy!$C$9</f>
        <v>0</v>
      </c>
    </row>
    <row r="67" spans="1:9">
      <c r="A67" s="1" t="s">
        <v>1429</v>
      </c>
      <c r="B67" s="1" t="s">
        <v>1430</v>
      </c>
      <c r="C67" s="1" t="s">
        <v>1328</v>
      </c>
      <c r="D67">
        <v>2</v>
      </c>
      <c r="E67">
        <v>0</v>
      </c>
      <c r="F67" s="3">
        <v>2.69</v>
      </c>
      <c r="G67" s="20">
        <f>xls_other[[#This Row],[PLN]]/Kusy!$C$3</f>
        <v>3.1915685707526089</v>
      </c>
      <c r="H67" s="14">
        <f>xls_other[[#This Row],[PLN]]/Kusy!$C$12</f>
        <v>2.3055975236901571</v>
      </c>
      <c r="I67" s="11">
        <f>xls_other[[#This Row],[EUR]]*Kusy!$C$9</f>
        <v>12.141045999999999</v>
      </c>
    </row>
    <row r="68" spans="1:9">
      <c r="A68" s="1" t="s">
        <v>1431</v>
      </c>
      <c r="B68" s="1" t="s">
        <v>1432</v>
      </c>
      <c r="C68" s="1" t="s">
        <v>1328</v>
      </c>
      <c r="D68">
        <v>2</v>
      </c>
      <c r="E68">
        <v>0</v>
      </c>
      <c r="F68" s="3">
        <v>2.69</v>
      </c>
      <c r="G68" s="20">
        <f>xls_other[[#This Row],[PLN]]/Kusy!$C$3</f>
        <v>3.1915685707526089</v>
      </c>
      <c r="H68" s="14">
        <f>xls_other[[#This Row],[PLN]]/Kusy!$C$12</f>
        <v>2.3055975236901571</v>
      </c>
      <c r="I68" s="11">
        <f>xls_other[[#This Row],[EUR]]*Kusy!$C$9</f>
        <v>12.141045999999999</v>
      </c>
    </row>
    <row r="69" spans="1:9">
      <c r="A69" s="1" t="s">
        <v>1433</v>
      </c>
      <c r="B69" s="1" t="s">
        <v>1434</v>
      </c>
      <c r="C69" s="1" t="s">
        <v>1328</v>
      </c>
      <c r="D69">
        <v>2</v>
      </c>
      <c r="E69">
        <v>0</v>
      </c>
      <c r="F69" s="3">
        <v>2.69</v>
      </c>
      <c r="G69" s="20">
        <f>xls_other[[#This Row],[PLN]]/Kusy!$C$3</f>
        <v>3.1915685707526089</v>
      </c>
      <c r="H69" s="14">
        <f>xls_other[[#This Row],[PLN]]/Kusy!$C$12</f>
        <v>2.3055975236901571</v>
      </c>
      <c r="I69" s="11">
        <f>xls_other[[#This Row],[EUR]]*Kusy!$C$9</f>
        <v>12.141045999999999</v>
      </c>
    </row>
    <row r="70" spans="1:9">
      <c r="A70" s="1" t="s">
        <v>1435</v>
      </c>
      <c r="B70" s="1" t="s">
        <v>1436</v>
      </c>
      <c r="C70" s="1" t="s">
        <v>1292</v>
      </c>
      <c r="D70">
        <v>2</v>
      </c>
      <c r="E70">
        <v>0</v>
      </c>
      <c r="F70" s="3">
        <v>3.8</v>
      </c>
      <c r="G70" s="20">
        <f>xls_other[[#This Row],[PLN]]/Kusy!$C$3</f>
        <v>4.5085355274572168</v>
      </c>
      <c r="H70" s="14">
        <f>xls_other[[#This Row],[PLN]]/Kusy!$C$12</f>
        <v>3.2569779145065416</v>
      </c>
      <c r="I70" s="11">
        <f>xls_other[[#This Row],[EUR]]*Kusy!$C$9</f>
        <v>17.150919999999999</v>
      </c>
    </row>
    <row r="71" spans="1:9">
      <c r="A71" s="1" t="s">
        <v>1437</v>
      </c>
      <c r="B71" s="1" t="s">
        <v>1438</v>
      </c>
      <c r="C71" s="1" t="s">
        <v>355</v>
      </c>
      <c r="D71">
        <v>2</v>
      </c>
      <c r="E71">
        <v>0</v>
      </c>
      <c r="F71" s="3">
        <v>25.53</v>
      </c>
      <c r="G71" s="20">
        <f>xls_other[[#This Row],[PLN]]/Kusy!$C$3</f>
        <v>30.290240004205987</v>
      </c>
      <c r="H71" s="14">
        <f>xls_other[[#This Row],[PLN]]/Kusy!$C$12</f>
        <v>21.881748988776845</v>
      </c>
      <c r="I71" s="11">
        <f>xls_other[[#This Row],[EUR]]*Kusy!$C$9</f>
        <v>115.227102</v>
      </c>
    </row>
    <row r="72" spans="1:9">
      <c r="A72" s="1" t="s">
        <v>1439</v>
      </c>
      <c r="B72" s="1" t="s">
        <v>1440</v>
      </c>
      <c r="C72" s="1" t="s">
        <v>355</v>
      </c>
      <c r="D72">
        <v>2</v>
      </c>
      <c r="E72">
        <v>0</v>
      </c>
      <c r="F72" s="3">
        <v>7.98</v>
      </c>
      <c r="G72" s="20">
        <f>xls_other[[#This Row],[PLN]]/Kusy!$C$3</f>
        <v>9.4679246076601569</v>
      </c>
      <c r="H72" s="14">
        <f>xls_other[[#This Row],[PLN]]/Kusy!$C$12</f>
        <v>6.8396536204637393</v>
      </c>
      <c r="I72" s="11">
        <f>xls_other[[#This Row],[EUR]]*Kusy!$C$9</f>
        <v>36.016932000000004</v>
      </c>
    </row>
    <row r="73" spans="1:9">
      <c r="A73" s="1" t="s">
        <v>1441</v>
      </c>
      <c r="B73" s="1" t="s">
        <v>1442</v>
      </c>
      <c r="C73" s="1" t="s">
        <v>355</v>
      </c>
      <c r="D73">
        <v>2</v>
      </c>
      <c r="E73">
        <v>0</v>
      </c>
      <c r="F73" s="3">
        <v>6.53</v>
      </c>
      <c r="G73" s="20">
        <f>xls_other[[#This Row],[PLN]]/Kusy!$C$3</f>
        <v>7.7475623669199019</v>
      </c>
      <c r="H73" s="14">
        <f>xls_other[[#This Row],[PLN]]/Kusy!$C$12</f>
        <v>5.5968594162441363</v>
      </c>
      <c r="I73" s="11">
        <f>xls_other[[#This Row],[EUR]]*Kusy!$C$9</f>
        <v>29.472501999999999</v>
      </c>
    </row>
    <row r="74" spans="1:9">
      <c r="A74" s="1" t="s">
        <v>1443</v>
      </c>
      <c r="B74" s="1" t="s">
        <v>1444</v>
      </c>
      <c r="C74" s="1" t="s">
        <v>355</v>
      </c>
      <c r="D74">
        <v>2</v>
      </c>
      <c r="E74">
        <v>0</v>
      </c>
      <c r="F74" s="3">
        <v>0</v>
      </c>
      <c r="G74" s="20">
        <f>xls_other[[#This Row],[PLN]]/Kusy!$C$3</f>
        <v>0</v>
      </c>
      <c r="H74" s="14">
        <f>xls_other[[#This Row],[PLN]]/Kusy!$C$12</f>
        <v>0</v>
      </c>
      <c r="I74" s="11">
        <f>xls_other[[#This Row],[EUR]]*Kusy!$C$9</f>
        <v>0</v>
      </c>
    </row>
    <row r="75" spans="1:9">
      <c r="A75" s="1" t="s">
        <v>1445</v>
      </c>
      <c r="B75" s="1" t="s">
        <v>1446</v>
      </c>
      <c r="C75" s="1" t="s">
        <v>1297</v>
      </c>
      <c r="D75">
        <v>2</v>
      </c>
      <c r="E75">
        <v>0</v>
      </c>
      <c r="F75" s="3">
        <v>0</v>
      </c>
      <c r="G75" s="20">
        <f>xls_other[[#This Row],[PLN]]/Kusy!$C$3</f>
        <v>0</v>
      </c>
      <c r="H75" s="14">
        <f>xls_other[[#This Row],[PLN]]/Kusy!$C$12</f>
        <v>0</v>
      </c>
      <c r="I75" s="11">
        <f>xls_other[[#This Row],[EUR]]*Kusy!$C$9</f>
        <v>0</v>
      </c>
    </row>
    <row r="76" spans="1:9">
      <c r="A76" s="1" t="s">
        <v>1447</v>
      </c>
      <c r="B76" s="1" t="s">
        <v>1448</v>
      </c>
      <c r="C76" s="1" t="s">
        <v>1297</v>
      </c>
      <c r="D76">
        <v>2</v>
      </c>
      <c r="E76">
        <v>0</v>
      </c>
      <c r="F76" s="3">
        <v>0</v>
      </c>
      <c r="G76" s="20">
        <f>xls_other[[#This Row],[PLN]]/Kusy!$C$3</f>
        <v>0</v>
      </c>
      <c r="H76" s="14">
        <f>xls_other[[#This Row],[PLN]]/Kusy!$C$12</f>
        <v>0</v>
      </c>
      <c r="I76" s="11">
        <f>xls_other[[#This Row],[EUR]]*Kusy!$C$9</f>
        <v>0</v>
      </c>
    </row>
    <row r="77" spans="1:9">
      <c r="A77" s="1" t="s">
        <v>1449</v>
      </c>
      <c r="B77" s="1" t="s">
        <v>1450</v>
      </c>
      <c r="C77" s="1" t="s">
        <v>1306</v>
      </c>
      <c r="D77">
        <v>1</v>
      </c>
      <c r="E77">
        <v>0</v>
      </c>
      <c r="F77" s="3">
        <v>0</v>
      </c>
      <c r="G77" s="20">
        <f>xls_other[[#This Row],[PLN]]/Kusy!$C$3</f>
        <v>0</v>
      </c>
      <c r="H77" s="14">
        <f>xls_other[[#This Row],[PLN]]/Kusy!$C$12</f>
        <v>0</v>
      </c>
      <c r="I77" s="11">
        <f>xls_other[[#This Row],[EUR]]*Kusy!$C$9</f>
        <v>0</v>
      </c>
    </row>
    <row r="78" spans="1:9">
      <c r="A78" s="1" t="s">
        <v>1451</v>
      </c>
      <c r="B78" s="1" t="s">
        <v>1452</v>
      </c>
      <c r="C78" s="1" t="s">
        <v>1306</v>
      </c>
      <c r="D78">
        <v>1</v>
      </c>
      <c r="E78">
        <v>0</v>
      </c>
      <c r="F78" s="3">
        <v>5</v>
      </c>
      <c r="G78" s="20">
        <f>xls_other[[#This Row],[PLN]]/Kusy!$C$3</f>
        <v>5.9322835887594962</v>
      </c>
      <c r="H78" s="14">
        <f>xls_other[[#This Row],[PLN]]/Kusy!$C$12</f>
        <v>4.2854972559296609</v>
      </c>
      <c r="I78" s="11">
        <f>xls_other[[#This Row],[EUR]]*Kusy!$C$9</f>
        <v>22.567</v>
      </c>
    </row>
    <row r="79" spans="1:9">
      <c r="A79" s="1" t="s">
        <v>1453</v>
      </c>
      <c r="B79" s="1" t="s">
        <v>1454</v>
      </c>
      <c r="C79" s="1" t="s">
        <v>1306</v>
      </c>
      <c r="D79">
        <v>1</v>
      </c>
      <c r="E79">
        <v>0</v>
      </c>
      <c r="F79" s="3">
        <v>8.89</v>
      </c>
      <c r="G79" s="20">
        <f>xls_other[[#This Row],[PLN]]/Kusy!$C$3</f>
        <v>10.547600220814385</v>
      </c>
      <c r="H79" s="14">
        <f>xls_other[[#This Row],[PLN]]/Kusy!$C$12</f>
        <v>7.6196141210429369</v>
      </c>
      <c r="I79" s="11">
        <f>xls_other[[#This Row],[EUR]]*Kusy!$C$9</f>
        <v>40.124126000000004</v>
      </c>
    </row>
    <row r="80" spans="1:9">
      <c r="A80" s="1" t="s">
        <v>1455</v>
      </c>
      <c r="B80" s="1" t="s">
        <v>1456</v>
      </c>
      <c r="C80" s="1" t="s">
        <v>1306</v>
      </c>
      <c r="D80">
        <v>1</v>
      </c>
      <c r="E80">
        <v>0</v>
      </c>
      <c r="F80" s="3">
        <v>1.49</v>
      </c>
      <c r="G80" s="20">
        <f>xls_other[[#This Row],[PLN]]/Kusy!$C$3</f>
        <v>1.7678205094503296</v>
      </c>
      <c r="H80" s="14">
        <f>xls_other[[#This Row],[PLN]]/Kusy!$C$12</f>
        <v>1.2770781822670387</v>
      </c>
      <c r="I80" s="11">
        <f>xls_other[[#This Row],[EUR]]*Kusy!$C$9</f>
        <v>6.7249659999999993</v>
      </c>
    </row>
    <row r="81" spans="1:9">
      <c r="A81" s="1" t="s">
        <v>1457</v>
      </c>
      <c r="B81" s="1" t="s">
        <v>1458</v>
      </c>
      <c r="C81" s="1" t="s">
        <v>1306</v>
      </c>
      <c r="D81">
        <v>1</v>
      </c>
      <c r="E81">
        <v>0</v>
      </c>
      <c r="F81" s="3">
        <v>8.89</v>
      </c>
      <c r="G81" s="20">
        <f>xls_other[[#This Row],[PLN]]/Kusy!$C$3</f>
        <v>10.547600220814385</v>
      </c>
      <c r="H81" s="14">
        <f>xls_other[[#This Row],[PLN]]/Kusy!$C$12</f>
        <v>7.6196141210429369</v>
      </c>
      <c r="I81" s="11">
        <f>xls_other[[#This Row],[EUR]]*Kusy!$C$9</f>
        <v>40.124126000000004</v>
      </c>
    </row>
    <row r="82" spans="1:9">
      <c r="A82" s="1" t="s">
        <v>1459</v>
      </c>
      <c r="B82" s="1" t="s">
        <v>1460</v>
      </c>
      <c r="C82" s="1" t="s">
        <v>1306</v>
      </c>
      <c r="D82">
        <v>1</v>
      </c>
      <c r="E82">
        <v>0</v>
      </c>
      <c r="F82" s="3">
        <v>7.39</v>
      </c>
      <c r="G82" s="20">
        <f>xls_other[[#This Row],[PLN]]/Kusy!$C$3</f>
        <v>8.7679151441865351</v>
      </c>
      <c r="H82" s="14">
        <f>xls_other[[#This Row],[PLN]]/Kusy!$C$12</f>
        <v>6.3339649442640376</v>
      </c>
      <c r="I82" s="11">
        <f>xls_other[[#This Row],[EUR]]*Kusy!$C$9</f>
        <v>33.354025999999998</v>
      </c>
    </row>
    <row r="83" spans="1:9">
      <c r="A83" s="1" t="s">
        <v>1461</v>
      </c>
      <c r="B83" s="1" t="s">
        <v>1462</v>
      </c>
      <c r="C83" s="1" t="s">
        <v>1306</v>
      </c>
      <c r="D83">
        <v>1</v>
      </c>
      <c r="E83">
        <v>0</v>
      </c>
      <c r="F83" s="3">
        <v>1.48</v>
      </c>
      <c r="G83" s="20">
        <f>xls_other[[#This Row],[PLN]]/Kusy!$C$3</f>
        <v>1.7559559422728108</v>
      </c>
      <c r="H83" s="14">
        <f>xls_other[[#This Row],[PLN]]/Kusy!$C$12</f>
        <v>1.2685071877551795</v>
      </c>
      <c r="I83" s="11">
        <f>xls_other[[#This Row],[EUR]]*Kusy!$C$9</f>
        <v>6.6798319999999993</v>
      </c>
    </row>
    <row r="84" spans="1:9">
      <c r="A84" s="1" t="s">
        <v>1463</v>
      </c>
      <c r="B84" s="1" t="s">
        <v>1464</v>
      </c>
      <c r="C84" s="1" t="s">
        <v>1306</v>
      </c>
      <c r="D84">
        <v>1</v>
      </c>
      <c r="E84">
        <v>0</v>
      </c>
      <c r="F84" s="3">
        <v>7.42</v>
      </c>
      <c r="G84" s="20">
        <f>xls_other[[#This Row],[PLN]]/Kusy!$C$3</f>
        <v>8.803508845719092</v>
      </c>
      <c r="H84" s="14">
        <f>xls_other[[#This Row],[PLN]]/Kusy!$C$12</f>
        <v>6.3596779277996154</v>
      </c>
      <c r="I84" s="11">
        <f>xls_other[[#This Row],[EUR]]*Kusy!$C$9</f>
        <v>33.489427999999997</v>
      </c>
    </row>
    <row r="85" spans="1:9">
      <c r="A85" s="1" t="s">
        <v>1465</v>
      </c>
      <c r="B85" s="1" t="s">
        <v>1466</v>
      </c>
      <c r="C85" s="1" t="s">
        <v>1306</v>
      </c>
      <c r="D85">
        <v>1</v>
      </c>
      <c r="E85">
        <v>0</v>
      </c>
      <c r="F85" s="3">
        <v>7.42</v>
      </c>
      <c r="G85" s="20">
        <f>xls_other[[#This Row],[PLN]]/Kusy!$C$3</f>
        <v>8.803508845719092</v>
      </c>
      <c r="H85" s="14">
        <f>xls_other[[#This Row],[PLN]]/Kusy!$C$12</f>
        <v>6.3596779277996154</v>
      </c>
      <c r="I85" s="11">
        <f>xls_other[[#This Row],[EUR]]*Kusy!$C$9</f>
        <v>33.489427999999997</v>
      </c>
    </row>
    <row r="86" spans="1:9">
      <c r="A86" s="1" t="s">
        <v>1467</v>
      </c>
      <c r="B86" s="1" t="s">
        <v>1468</v>
      </c>
      <c r="C86" s="1" t="s">
        <v>1306</v>
      </c>
      <c r="D86">
        <v>1</v>
      </c>
      <c r="E86">
        <v>0</v>
      </c>
      <c r="F86" s="3">
        <v>8.89</v>
      </c>
      <c r="G86" s="20">
        <f>xls_other[[#This Row],[PLN]]/Kusy!$C$3</f>
        <v>10.547600220814385</v>
      </c>
      <c r="H86" s="14">
        <f>xls_other[[#This Row],[PLN]]/Kusy!$C$12</f>
        <v>7.6196141210429369</v>
      </c>
      <c r="I86" s="11">
        <f>xls_other[[#This Row],[EUR]]*Kusy!$C$9</f>
        <v>40.124126000000004</v>
      </c>
    </row>
    <row r="87" spans="1:9">
      <c r="A87" s="1" t="s">
        <v>1469</v>
      </c>
      <c r="B87" s="1" t="s">
        <v>1470</v>
      </c>
      <c r="C87" s="1" t="s">
        <v>1306</v>
      </c>
      <c r="D87">
        <v>1</v>
      </c>
      <c r="E87">
        <v>0</v>
      </c>
      <c r="F87" s="3">
        <v>7.42</v>
      </c>
      <c r="G87" s="20">
        <f>xls_other[[#This Row],[PLN]]/Kusy!$C$3</f>
        <v>8.803508845719092</v>
      </c>
      <c r="H87" s="14">
        <f>xls_other[[#This Row],[PLN]]/Kusy!$C$12</f>
        <v>6.3596779277996154</v>
      </c>
      <c r="I87" s="11">
        <f>xls_other[[#This Row],[EUR]]*Kusy!$C$9</f>
        <v>33.489427999999997</v>
      </c>
    </row>
    <row r="88" spans="1:9">
      <c r="A88" s="1" t="s">
        <v>1471</v>
      </c>
      <c r="B88" s="1" t="s">
        <v>1472</v>
      </c>
      <c r="C88" s="1" t="s">
        <v>1306</v>
      </c>
      <c r="D88">
        <v>1</v>
      </c>
      <c r="E88">
        <v>0</v>
      </c>
      <c r="F88" s="3">
        <v>1.49</v>
      </c>
      <c r="G88" s="20">
        <f>xls_other[[#This Row],[PLN]]/Kusy!$C$3</f>
        <v>1.7678205094503296</v>
      </c>
      <c r="H88" s="14">
        <f>xls_other[[#This Row],[PLN]]/Kusy!$C$12</f>
        <v>1.2770781822670387</v>
      </c>
      <c r="I88" s="11">
        <f>xls_other[[#This Row],[EUR]]*Kusy!$C$9</f>
        <v>6.7249659999999993</v>
      </c>
    </row>
    <row r="89" spans="1:9">
      <c r="A89" s="1" t="s">
        <v>1473</v>
      </c>
      <c r="B89" s="1" t="s">
        <v>1474</v>
      </c>
      <c r="C89" s="1" t="s">
        <v>1306</v>
      </c>
      <c r="D89">
        <v>1</v>
      </c>
      <c r="E89">
        <v>0</v>
      </c>
      <c r="F89" s="3">
        <v>7.42</v>
      </c>
      <c r="G89" s="20">
        <f>xls_other[[#This Row],[PLN]]/Kusy!$C$3</f>
        <v>8.803508845719092</v>
      </c>
      <c r="H89" s="14">
        <f>xls_other[[#This Row],[PLN]]/Kusy!$C$12</f>
        <v>6.3596779277996154</v>
      </c>
      <c r="I89" s="11">
        <f>xls_other[[#This Row],[EUR]]*Kusy!$C$9</f>
        <v>33.489427999999997</v>
      </c>
    </row>
    <row r="90" spans="1:9">
      <c r="A90" s="1" t="s">
        <v>1475</v>
      </c>
      <c r="B90" s="1" t="s">
        <v>1476</v>
      </c>
      <c r="C90" s="1" t="s">
        <v>1306</v>
      </c>
      <c r="D90">
        <v>1</v>
      </c>
      <c r="E90">
        <v>0</v>
      </c>
      <c r="F90" s="3">
        <v>7.42</v>
      </c>
      <c r="G90" s="20">
        <f>xls_other[[#This Row],[PLN]]/Kusy!$C$3</f>
        <v>8.803508845719092</v>
      </c>
      <c r="H90" s="14">
        <f>xls_other[[#This Row],[PLN]]/Kusy!$C$12</f>
        <v>6.3596779277996154</v>
      </c>
      <c r="I90" s="11">
        <f>xls_other[[#This Row],[EUR]]*Kusy!$C$9</f>
        <v>33.489427999999997</v>
      </c>
    </row>
    <row r="91" spans="1:9">
      <c r="A91" s="1" t="s">
        <v>1477</v>
      </c>
      <c r="B91" s="1" t="s">
        <v>1478</v>
      </c>
      <c r="C91" s="1" t="s">
        <v>1306</v>
      </c>
      <c r="D91">
        <v>1</v>
      </c>
      <c r="E91">
        <v>0</v>
      </c>
      <c r="F91" s="3">
        <v>5.93</v>
      </c>
      <c r="G91" s="20">
        <f>xls_other[[#This Row],[PLN]]/Kusy!$C$3</f>
        <v>7.0356883362687617</v>
      </c>
      <c r="H91" s="14">
        <f>xls_other[[#This Row],[PLN]]/Kusy!$C$12</f>
        <v>5.0825997455325771</v>
      </c>
      <c r="I91" s="11">
        <f>xls_other[[#This Row],[EUR]]*Kusy!$C$9</f>
        <v>26.764461999999998</v>
      </c>
    </row>
    <row r="92" spans="1:9">
      <c r="A92" s="1" t="s">
        <v>1479</v>
      </c>
      <c r="B92" s="1" t="s">
        <v>1480</v>
      </c>
      <c r="C92" s="1" t="s">
        <v>1306</v>
      </c>
      <c r="D92">
        <v>1</v>
      </c>
      <c r="E92">
        <v>0</v>
      </c>
      <c r="F92" s="3">
        <v>1.49</v>
      </c>
      <c r="G92" s="20">
        <f>xls_other[[#This Row],[PLN]]/Kusy!$C$3</f>
        <v>1.7678205094503296</v>
      </c>
      <c r="H92" s="14">
        <f>xls_other[[#This Row],[PLN]]/Kusy!$C$12</f>
        <v>1.2770781822670387</v>
      </c>
      <c r="I92" s="11">
        <f>xls_other[[#This Row],[EUR]]*Kusy!$C$9</f>
        <v>6.7249659999999993</v>
      </c>
    </row>
    <row r="93" spans="1:9">
      <c r="A93" s="1" t="s">
        <v>1481</v>
      </c>
      <c r="B93" s="1" t="s">
        <v>1482</v>
      </c>
      <c r="C93" s="1" t="s">
        <v>1306</v>
      </c>
      <c r="D93">
        <v>1</v>
      </c>
      <c r="E93">
        <v>0</v>
      </c>
      <c r="F93" s="3">
        <v>8.89</v>
      </c>
      <c r="G93" s="20">
        <f>xls_other[[#This Row],[PLN]]/Kusy!$C$3</f>
        <v>10.547600220814385</v>
      </c>
      <c r="H93" s="14">
        <f>xls_other[[#This Row],[PLN]]/Kusy!$C$12</f>
        <v>7.6196141210429369</v>
      </c>
      <c r="I93" s="11">
        <f>xls_other[[#This Row],[EUR]]*Kusy!$C$9</f>
        <v>40.124126000000004</v>
      </c>
    </row>
    <row r="94" spans="1:9">
      <c r="A94" s="1" t="s">
        <v>1483</v>
      </c>
      <c r="B94" s="1" t="s">
        <v>1484</v>
      </c>
      <c r="C94" s="1" t="s">
        <v>1306</v>
      </c>
      <c r="D94">
        <v>1</v>
      </c>
      <c r="E94">
        <v>0</v>
      </c>
      <c r="F94" s="3">
        <v>8.89</v>
      </c>
      <c r="G94" s="20">
        <f>xls_other[[#This Row],[PLN]]/Kusy!$C$3</f>
        <v>10.547600220814385</v>
      </c>
      <c r="H94" s="14">
        <f>xls_other[[#This Row],[PLN]]/Kusy!$C$12</f>
        <v>7.6196141210429369</v>
      </c>
      <c r="I94" s="11">
        <f>xls_other[[#This Row],[EUR]]*Kusy!$C$9</f>
        <v>40.124126000000004</v>
      </c>
    </row>
    <row r="95" spans="1:9">
      <c r="A95" s="1" t="s">
        <v>1485</v>
      </c>
      <c r="B95" s="1" t="s">
        <v>1486</v>
      </c>
      <c r="C95" s="1" t="s">
        <v>1306</v>
      </c>
      <c r="D95">
        <v>1</v>
      </c>
      <c r="E95">
        <v>0</v>
      </c>
      <c r="F95" s="3">
        <v>10.97</v>
      </c>
      <c r="G95" s="20">
        <f>xls_other[[#This Row],[PLN]]/Kusy!$C$3</f>
        <v>13.015430193738334</v>
      </c>
      <c r="H95" s="14">
        <f>xls_other[[#This Row],[PLN]]/Kusy!$C$12</f>
        <v>9.4023809795096742</v>
      </c>
      <c r="I95" s="11">
        <f>xls_other[[#This Row],[EUR]]*Kusy!$C$9</f>
        <v>49.511997999999998</v>
      </c>
    </row>
    <row r="96" spans="1:9">
      <c r="A96" s="1" t="s">
        <v>1487</v>
      </c>
      <c r="B96" s="1" t="s">
        <v>1488</v>
      </c>
      <c r="C96" s="1" t="s">
        <v>1328</v>
      </c>
      <c r="D96">
        <v>1</v>
      </c>
      <c r="E96">
        <v>0</v>
      </c>
      <c r="F96" s="3">
        <v>1.35</v>
      </c>
      <c r="G96" s="20">
        <f>xls_other[[#This Row],[PLN]]/Kusy!$C$3</f>
        <v>1.6017165689650641</v>
      </c>
      <c r="H96" s="14">
        <f>xls_other[[#This Row],[PLN]]/Kusy!$C$12</f>
        <v>1.1570842591010084</v>
      </c>
      <c r="I96" s="11">
        <f>xls_other[[#This Row],[EUR]]*Kusy!$C$9</f>
        <v>6.0930900000000001</v>
      </c>
    </row>
    <row r="97" spans="1:9">
      <c r="A97" s="1" t="s">
        <v>1489</v>
      </c>
      <c r="B97" s="1" t="s">
        <v>1490</v>
      </c>
      <c r="C97" s="1" t="s">
        <v>1328</v>
      </c>
      <c r="D97">
        <v>1</v>
      </c>
      <c r="E97">
        <v>0</v>
      </c>
      <c r="F97" s="3">
        <v>2.69</v>
      </c>
      <c r="G97" s="20">
        <f>xls_other[[#This Row],[PLN]]/Kusy!$C$3</f>
        <v>3.1915685707526089</v>
      </c>
      <c r="H97" s="14">
        <f>xls_other[[#This Row],[PLN]]/Kusy!$C$12</f>
        <v>2.3055975236901571</v>
      </c>
      <c r="I97" s="11">
        <f>xls_other[[#This Row],[EUR]]*Kusy!$C$9</f>
        <v>12.141045999999999</v>
      </c>
    </row>
    <row r="98" spans="1:9">
      <c r="A98" s="1" t="s">
        <v>1491</v>
      </c>
      <c r="B98" s="1" t="s">
        <v>1492</v>
      </c>
      <c r="C98" s="1" t="s">
        <v>1328</v>
      </c>
      <c r="D98">
        <v>1</v>
      </c>
      <c r="E98">
        <v>0</v>
      </c>
      <c r="F98" s="3">
        <v>0</v>
      </c>
      <c r="G98" s="20">
        <f>xls_other[[#This Row],[PLN]]/Kusy!$C$3</f>
        <v>0</v>
      </c>
      <c r="H98" s="14">
        <f>xls_other[[#This Row],[PLN]]/Kusy!$C$12</f>
        <v>0</v>
      </c>
      <c r="I98" s="11">
        <f>xls_other[[#This Row],[EUR]]*Kusy!$C$9</f>
        <v>0</v>
      </c>
    </row>
    <row r="99" spans="1:9">
      <c r="A99" s="1" t="s">
        <v>1493</v>
      </c>
      <c r="B99" s="1" t="s">
        <v>1494</v>
      </c>
      <c r="C99" s="1" t="s">
        <v>1328</v>
      </c>
      <c r="D99">
        <v>1</v>
      </c>
      <c r="E99">
        <v>0</v>
      </c>
      <c r="F99" s="3">
        <v>9.5</v>
      </c>
      <c r="G99" s="20">
        <f>xls_other[[#This Row],[PLN]]/Kusy!$C$3</f>
        <v>11.271338818643043</v>
      </c>
      <c r="H99" s="14">
        <f>xls_other[[#This Row],[PLN]]/Kusy!$C$12</f>
        <v>8.1424447862663545</v>
      </c>
      <c r="I99" s="11">
        <f>xls_other[[#This Row],[EUR]]*Kusy!$C$9</f>
        <v>42.877299999999998</v>
      </c>
    </row>
    <row r="100" spans="1:9">
      <c r="A100" s="1" t="s">
        <v>1495</v>
      </c>
      <c r="B100" s="1" t="s">
        <v>1496</v>
      </c>
      <c r="C100" s="1" t="s">
        <v>1328</v>
      </c>
      <c r="D100">
        <v>1</v>
      </c>
      <c r="E100">
        <v>0</v>
      </c>
      <c r="F100" s="3">
        <v>0</v>
      </c>
      <c r="G100" s="20">
        <f>xls_other[[#This Row],[PLN]]/Kusy!$C$3</f>
        <v>0</v>
      </c>
      <c r="H100" s="14">
        <f>xls_other[[#This Row],[PLN]]/Kusy!$C$12</f>
        <v>0</v>
      </c>
      <c r="I100" s="11">
        <f>xls_other[[#This Row],[EUR]]*Kusy!$C$9</f>
        <v>0</v>
      </c>
    </row>
    <row r="101" spans="1:9">
      <c r="A101" s="1" t="s">
        <v>1497</v>
      </c>
      <c r="B101" s="1" t="s">
        <v>1498</v>
      </c>
      <c r="C101" s="1" t="s">
        <v>1328</v>
      </c>
      <c r="D101">
        <v>1</v>
      </c>
      <c r="E101">
        <v>0</v>
      </c>
      <c r="F101" s="3">
        <v>5.84</v>
      </c>
      <c r="G101" s="20">
        <f>xls_other[[#This Row],[PLN]]/Kusy!$C$3</f>
        <v>6.9289072316710909</v>
      </c>
      <c r="H101" s="14">
        <f>xls_other[[#This Row],[PLN]]/Kusy!$C$12</f>
        <v>5.0054607949258427</v>
      </c>
      <c r="I101" s="11">
        <f>xls_other[[#This Row],[EUR]]*Kusy!$C$9</f>
        <v>26.358255999999997</v>
      </c>
    </row>
    <row r="102" spans="1:9">
      <c r="A102" s="1" t="s">
        <v>1499</v>
      </c>
      <c r="B102" s="1" t="s">
        <v>1500</v>
      </c>
      <c r="C102" s="1" t="s">
        <v>1328</v>
      </c>
      <c r="D102">
        <v>1</v>
      </c>
      <c r="E102">
        <v>0</v>
      </c>
      <c r="F102" s="3">
        <v>0</v>
      </c>
      <c r="G102" s="20">
        <f>xls_other[[#This Row],[PLN]]/Kusy!$C$3</f>
        <v>0</v>
      </c>
      <c r="H102" s="14">
        <f>xls_other[[#This Row],[PLN]]/Kusy!$C$12</f>
        <v>0</v>
      </c>
      <c r="I102" s="11">
        <f>xls_other[[#This Row],[EUR]]*Kusy!$C$9</f>
        <v>0</v>
      </c>
    </row>
    <row r="103" spans="1:9">
      <c r="A103" s="1" t="s">
        <v>1501</v>
      </c>
      <c r="B103" s="1" t="s">
        <v>1502</v>
      </c>
      <c r="C103" s="1" t="s">
        <v>1328</v>
      </c>
      <c r="D103">
        <v>1</v>
      </c>
      <c r="E103">
        <v>0</v>
      </c>
      <c r="F103" s="3">
        <v>0</v>
      </c>
      <c r="G103" s="20">
        <f>xls_other[[#This Row],[PLN]]/Kusy!$C$3</f>
        <v>0</v>
      </c>
      <c r="H103" s="14">
        <f>xls_other[[#This Row],[PLN]]/Kusy!$C$12</f>
        <v>0</v>
      </c>
      <c r="I103" s="11">
        <f>xls_other[[#This Row],[EUR]]*Kusy!$C$9</f>
        <v>0</v>
      </c>
    </row>
    <row r="104" spans="1:9">
      <c r="A104" s="1" t="s">
        <v>1503</v>
      </c>
      <c r="B104" s="1" t="s">
        <v>1504</v>
      </c>
      <c r="C104" s="1" t="s">
        <v>1328</v>
      </c>
      <c r="D104">
        <v>1</v>
      </c>
      <c r="E104">
        <v>0</v>
      </c>
      <c r="F104" s="3">
        <v>50.81</v>
      </c>
      <c r="G104" s="20">
        <f>xls_other[[#This Row],[PLN]]/Kusy!$C$3</f>
        <v>60.283865828974001</v>
      </c>
      <c r="H104" s="14">
        <f>xls_other[[#This Row],[PLN]]/Kusy!$C$12</f>
        <v>43.549223114757211</v>
      </c>
      <c r="I104" s="11">
        <f>xls_other[[#This Row],[EUR]]*Kusy!$C$9</f>
        <v>229.32585399999999</v>
      </c>
    </row>
    <row r="105" spans="1:9">
      <c r="A105" s="1" t="s">
        <v>1505</v>
      </c>
      <c r="B105" s="1" t="s">
        <v>1506</v>
      </c>
      <c r="C105" s="1" t="s">
        <v>1328</v>
      </c>
      <c r="D105">
        <v>1</v>
      </c>
      <c r="E105">
        <v>0</v>
      </c>
      <c r="F105" s="3">
        <v>8.42</v>
      </c>
      <c r="G105" s="20">
        <f>xls_other[[#This Row],[PLN]]/Kusy!$C$3</f>
        <v>9.9899655634709923</v>
      </c>
      <c r="H105" s="14">
        <f>xls_other[[#This Row],[PLN]]/Kusy!$C$12</f>
        <v>7.2167773789855483</v>
      </c>
      <c r="I105" s="11">
        <f>xls_other[[#This Row],[EUR]]*Kusy!$C$9</f>
        <v>38.002828000000001</v>
      </c>
    </row>
    <row r="106" spans="1:9">
      <c r="A106" s="1" t="s">
        <v>1507</v>
      </c>
      <c r="B106" s="1" t="s">
        <v>1508</v>
      </c>
      <c r="C106" s="1" t="s">
        <v>1328</v>
      </c>
      <c r="D106">
        <v>1</v>
      </c>
      <c r="E106">
        <v>0</v>
      </c>
      <c r="F106" s="3">
        <v>29.04</v>
      </c>
      <c r="G106" s="20">
        <f>xls_other[[#This Row],[PLN]]/Kusy!$C$3</f>
        <v>34.454703083515149</v>
      </c>
      <c r="H106" s="14">
        <f>xls_other[[#This Row],[PLN]]/Kusy!$C$12</f>
        <v>24.890168062439464</v>
      </c>
      <c r="I106" s="11">
        <f>xls_other[[#This Row],[EUR]]*Kusy!$C$9</f>
        <v>131.06913599999999</v>
      </c>
    </row>
    <row r="107" spans="1:9">
      <c r="A107" s="1" t="s">
        <v>1509</v>
      </c>
      <c r="B107" s="1" t="s">
        <v>1510</v>
      </c>
      <c r="C107" s="1" t="s">
        <v>1328</v>
      </c>
      <c r="D107">
        <v>1</v>
      </c>
      <c r="E107">
        <v>0</v>
      </c>
      <c r="F107" s="3">
        <v>6.83</v>
      </c>
      <c r="G107" s="20">
        <f>xls_other[[#This Row],[PLN]]/Kusy!$C$3</f>
        <v>8.1034993822454719</v>
      </c>
      <c r="H107" s="14">
        <f>xls_other[[#This Row],[PLN]]/Kusy!$C$12</f>
        <v>5.8539892515999163</v>
      </c>
      <c r="I107" s="11">
        <f>xls_other[[#This Row],[EUR]]*Kusy!$C$9</f>
        <v>30.826522000000001</v>
      </c>
    </row>
    <row r="108" spans="1:9">
      <c r="A108" s="1" t="s">
        <v>1511</v>
      </c>
      <c r="B108" s="1" t="s">
        <v>1512</v>
      </c>
      <c r="C108" s="1" t="s">
        <v>1328</v>
      </c>
      <c r="D108">
        <v>1</v>
      </c>
      <c r="E108">
        <v>0</v>
      </c>
      <c r="F108" s="3">
        <v>5.81</v>
      </c>
      <c r="G108" s="20">
        <f>xls_other[[#This Row],[PLN]]/Kusy!$C$3</f>
        <v>6.893313530138534</v>
      </c>
      <c r="H108" s="14">
        <f>xls_other[[#This Row],[PLN]]/Kusy!$C$12</f>
        <v>4.9797478113902649</v>
      </c>
      <c r="I108" s="11">
        <f>xls_other[[#This Row],[EUR]]*Kusy!$C$9</f>
        <v>26.222853999999998</v>
      </c>
    </row>
    <row r="109" spans="1:9">
      <c r="A109" s="1" t="s">
        <v>1513</v>
      </c>
      <c r="B109" s="1" t="s">
        <v>1514</v>
      </c>
      <c r="C109" s="1" t="s">
        <v>1328</v>
      </c>
      <c r="D109">
        <v>1</v>
      </c>
      <c r="E109">
        <v>0</v>
      </c>
      <c r="F109" s="3">
        <v>10.16</v>
      </c>
      <c r="G109" s="20">
        <f>xls_other[[#This Row],[PLN]]/Kusy!$C$3</f>
        <v>12.054400252359297</v>
      </c>
      <c r="H109" s="14">
        <f>xls_other[[#This Row],[PLN]]/Kusy!$C$12</f>
        <v>8.7081304240490702</v>
      </c>
      <c r="I109" s="11">
        <f>xls_other[[#This Row],[EUR]]*Kusy!$C$9</f>
        <v>45.856144</v>
      </c>
    </row>
    <row r="110" spans="1:9">
      <c r="A110" s="1" t="s">
        <v>1515</v>
      </c>
      <c r="B110" s="1" t="s">
        <v>1516</v>
      </c>
      <c r="C110" s="1" t="s">
        <v>1328</v>
      </c>
      <c r="D110">
        <v>1</v>
      </c>
      <c r="E110">
        <v>0</v>
      </c>
      <c r="F110" s="3">
        <v>11.48</v>
      </c>
      <c r="G110" s="20">
        <f>xls_other[[#This Row],[PLN]]/Kusy!$C$3</f>
        <v>13.620523119791804</v>
      </c>
      <c r="H110" s="14">
        <f>xls_other[[#This Row],[PLN]]/Kusy!$C$12</f>
        <v>9.8395016996144999</v>
      </c>
      <c r="I110" s="11">
        <f>xls_other[[#This Row],[EUR]]*Kusy!$C$9</f>
        <v>51.813831999999998</v>
      </c>
    </row>
    <row r="111" spans="1:9">
      <c r="A111" s="1" t="s">
        <v>1517</v>
      </c>
      <c r="B111" s="1" t="s">
        <v>1518</v>
      </c>
      <c r="C111" s="1" t="s">
        <v>1328</v>
      </c>
      <c r="D111">
        <v>1</v>
      </c>
      <c r="E111">
        <v>0</v>
      </c>
      <c r="F111" s="3">
        <v>25.03</v>
      </c>
      <c r="G111" s="20">
        <f>xls_other[[#This Row],[PLN]]/Kusy!$C$3</f>
        <v>29.69701164533004</v>
      </c>
      <c r="H111" s="14">
        <f>xls_other[[#This Row],[PLN]]/Kusy!$C$12</f>
        <v>21.453199263183883</v>
      </c>
      <c r="I111" s="11">
        <f>xls_other[[#This Row],[EUR]]*Kusy!$C$9</f>
        <v>112.97040200000001</v>
      </c>
    </row>
    <row r="112" spans="1:9">
      <c r="A112" s="1" t="s">
        <v>1519</v>
      </c>
      <c r="B112" s="1" t="s">
        <v>1520</v>
      </c>
      <c r="C112" s="1" t="s">
        <v>1328</v>
      </c>
      <c r="D112">
        <v>1</v>
      </c>
      <c r="E112">
        <v>0</v>
      </c>
      <c r="F112" s="3">
        <v>0</v>
      </c>
      <c r="G112" s="20">
        <f>xls_other[[#This Row],[PLN]]/Kusy!$C$3</f>
        <v>0</v>
      </c>
      <c r="H112" s="14">
        <f>xls_other[[#This Row],[PLN]]/Kusy!$C$12</f>
        <v>0</v>
      </c>
      <c r="I112" s="11">
        <f>xls_other[[#This Row],[EUR]]*Kusy!$C$9</f>
        <v>0</v>
      </c>
    </row>
    <row r="113" spans="1:9">
      <c r="A113" s="1" t="s">
        <v>1521</v>
      </c>
      <c r="B113" s="1" t="s">
        <v>1522</v>
      </c>
      <c r="C113" s="1" t="s">
        <v>1328</v>
      </c>
      <c r="D113">
        <v>1</v>
      </c>
      <c r="E113">
        <v>0</v>
      </c>
      <c r="F113" s="3">
        <v>16.43</v>
      </c>
      <c r="G113" s="20">
        <f>xls_other[[#This Row],[PLN]]/Kusy!$C$3</f>
        <v>19.493483872663703</v>
      </c>
      <c r="H113" s="14">
        <f>xls_other[[#This Row],[PLN]]/Kusy!$C$12</f>
        <v>14.082143982984862</v>
      </c>
      <c r="I113" s="11">
        <f>xls_other[[#This Row],[EUR]]*Kusy!$C$9</f>
        <v>74.15516199999999</v>
      </c>
    </row>
    <row r="114" spans="1:9">
      <c r="A114" s="1" t="s">
        <v>1523</v>
      </c>
      <c r="B114" s="1" t="s">
        <v>1524</v>
      </c>
      <c r="C114" s="1" t="s">
        <v>1328</v>
      </c>
      <c r="D114">
        <v>1</v>
      </c>
      <c r="E114">
        <v>0</v>
      </c>
      <c r="F114" s="3">
        <v>3.62</v>
      </c>
      <c r="G114" s="20">
        <f>xls_other[[#This Row],[PLN]]/Kusy!$C$3</f>
        <v>4.2949733182618752</v>
      </c>
      <c r="H114" s="14">
        <f>xls_other[[#This Row],[PLN]]/Kusy!$C$12</f>
        <v>3.1027000132930742</v>
      </c>
      <c r="I114" s="11">
        <f>xls_other[[#This Row],[EUR]]*Kusy!$C$9</f>
        <v>16.338508000000001</v>
      </c>
    </row>
    <row r="115" spans="1:9">
      <c r="A115" s="1" t="s">
        <v>1525</v>
      </c>
      <c r="B115" s="1" t="s">
        <v>1526</v>
      </c>
      <c r="C115" s="1" t="s">
        <v>1328</v>
      </c>
      <c r="D115">
        <v>1</v>
      </c>
      <c r="E115">
        <v>0</v>
      </c>
      <c r="F115" s="3">
        <v>1.35</v>
      </c>
      <c r="G115" s="20">
        <f>xls_other[[#This Row],[PLN]]/Kusy!$C$3</f>
        <v>1.6017165689650641</v>
      </c>
      <c r="H115" s="14">
        <f>xls_other[[#This Row],[PLN]]/Kusy!$C$12</f>
        <v>1.1570842591010084</v>
      </c>
      <c r="I115" s="11">
        <f>xls_other[[#This Row],[EUR]]*Kusy!$C$9</f>
        <v>6.0930900000000001</v>
      </c>
    </row>
    <row r="116" spans="1:9">
      <c r="A116" s="1" t="s">
        <v>1527</v>
      </c>
      <c r="B116" s="1" t="s">
        <v>1528</v>
      </c>
      <c r="C116" s="1" t="s">
        <v>1328</v>
      </c>
      <c r="D116">
        <v>1</v>
      </c>
      <c r="E116">
        <v>0</v>
      </c>
      <c r="F116" s="3">
        <v>2.69</v>
      </c>
      <c r="G116" s="20">
        <f>xls_other[[#This Row],[PLN]]/Kusy!$C$3</f>
        <v>3.1915685707526089</v>
      </c>
      <c r="H116" s="14">
        <f>xls_other[[#This Row],[PLN]]/Kusy!$C$12</f>
        <v>2.3055975236901571</v>
      </c>
      <c r="I116" s="11">
        <f>xls_other[[#This Row],[EUR]]*Kusy!$C$9</f>
        <v>12.141045999999999</v>
      </c>
    </row>
    <row r="117" spans="1:9">
      <c r="A117" s="1" t="s">
        <v>1529</v>
      </c>
      <c r="B117" s="1" t="s">
        <v>1530</v>
      </c>
      <c r="C117" s="1" t="s">
        <v>1328</v>
      </c>
      <c r="D117">
        <v>1</v>
      </c>
      <c r="E117">
        <v>0</v>
      </c>
      <c r="F117" s="3">
        <v>4.6100000000000003</v>
      </c>
      <c r="G117" s="20">
        <f>xls_other[[#This Row],[PLN]]/Kusy!$C$3</f>
        <v>5.4695654688362554</v>
      </c>
      <c r="H117" s="14">
        <f>xls_other[[#This Row],[PLN]]/Kusy!$C$12</f>
        <v>3.9512284699671469</v>
      </c>
      <c r="I117" s="11">
        <f>xls_other[[#This Row],[EUR]]*Kusy!$C$9</f>
        <v>20.806774000000001</v>
      </c>
    </row>
    <row r="118" spans="1:9">
      <c r="A118" s="1" t="s">
        <v>1531</v>
      </c>
      <c r="B118" s="1" t="s">
        <v>1532</v>
      </c>
      <c r="C118" s="1" t="s">
        <v>1328</v>
      </c>
      <c r="D118">
        <v>1</v>
      </c>
      <c r="E118">
        <v>0</v>
      </c>
      <c r="F118" s="3">
        <v>0</v>
      </c>
      <c r="G118" s="20">
        <f>xls_other[[#This Row],[PLN]]/Kusy!$C$3</f>
        <v>0</v>
      </c>
      <c r="H118" s="14">
        <f>xls_other[[#This Row],[PLN]]/Kusy!$C$12</f>
        <v>0</v>
      </c>
      <c r="I118" s="11">
        <f>xls_other[[#This Row],[EUR]]*Kusy!$C$9</f>
        <v>0</v>
      </c>
    </row>
    <row r="119" spans="1:9">
      <c r="A119" s="1" t="s">
        <v>1533</v>
      </c>
      <c r="B119" s="1" t="s">
        <v>1534</v>
      </c>
      <c r="C119" s="1" t="s">
        <v>1328</v>
      </c>
      <c r="D119">
        <v>1</v>
      </c>
      <c r="E119">
        <v>0</v>
      </c>
      <c r="F119" s="3">
        <v>5.76</v>
      </c>
      <c r="G119" s="20">
        <f>xls_other[[#This Row],[PLN]]/Kusy!$C$3</f>
        <v>6.8339906942509394</v>
      </c>
      <c r="H119" s="14">
        <f>xls_other[[#This Row],[PLN]]/Kusy!$C$12</f>
        <v>4.9368928388309685</v>
      </c>
      <c r="I119" s="11">
        <f>xls_other[[#This Row],[EUR]]*Kusy!$C$9</f>
        <v>25.997183999999997</v>
      </c>
    </row>
    <row r="120" spans="1:9">
      <c r="A120" s="1" t="s">
        <v>1535</v>
      </c>
      <c r="B120" s="1" t="s">
        <v>1536</v>
      </c>
      <c r="C120" s="1" t="s">
        <v>1328</v>
      </c>
      <c r="D120">
        <v>1</v>
      </c>
      <c r="E120">
        <v>0</v>
      </c>
      <c r="F120" s="3">
        <v>0</v>
      </c>
      <c r="G120" s="20">
        <f>xls_other[[#This Row],[PLN]]/Kusy!$C$3</f>
        <v>0</v>
      </c>
      <c r="H120" s="14">
        <f>xls_other[[#This Row],[PLN]]/Kusy!$C$12</f>
        <v>0</v>
      </c>
      <c r="I120" s="11">
        <f>xls_other[[#This Row],[EUR]]*Kusy!$C$9</f>
        <v>0</v>
      </c>
    </row>
    <row r="121" spans="1:9">
      <c r="A121" s="1" t="s">
        <v>1537</v>
      </c>
      <c r="B121" s="1" t="s">
        <v>1538</v>
      </c>
      <c r="C121" s="1" t="s">
        <v>1292</v>
      </c>
      <c r="D121">
        <v>1</v>
      </c>
      <c r="E121">
        <v>0</v>
      </c>
      <c r="F121" s="3">
        <v>2.75</v>
      </c>
      <c r="G121" s="20">
        <f>xls_other[[#This Row],[PLN]]/Kusy!$C$3</f>
        <v>3.2627559738177228</v>
      </c>
      <c r="H121" s="14">
        <f>xls_other[[#This Row],[PLN]]/Kusy!$C$12</f>
        <v>2.3570234907613132</v>
      </c>
      <c r="I121" s="11">
        <f>xls_other[[#This Row],[EUR]]*Kusy!$C$9</f>
        <v>12.411849999999999</v>
      </c>
    </row>
    <row r="122" spans="1:9">
      <c r="A122" s="1" t="s">
        <v>1539</v>
      </c>
      <c r="B122" s="1" t="s">
        <v>1540</v>
      </c>
      <c r="C122" s="1" t="s">
        <v>355</v>
      </c>
      <c r="D122">
        <v>1</v>
      </c>
      <c r="E122">
        <v>0</v>
      </c>
      <c r="F122" s="3">
        <v>35.61</v>
      </c>
      <c r="G122" s="20">
        <f>xls_other[[#This Row],[PLN]]/Kusy!$C$3</f>
        <v>42.24972371914513</v>
      </c>
      <c r="H122" s="14">
        <f>xls_other[[#This Row],[PLN]]/Kusy!$C$12</f>
        <v>30.521311456731041</v>
      </c>
      <c r="I122" s="11">
        <f>xls_other[[#This Row],[EUR]]*Kusy!$C$9</f>
        <v>160.722174</v>
      </c>
    </row>
    <row r="123" spans="1:9">
      <c r="A123" s="1" t="s">
        <v>1541</v>
      </c>
      <c r="B123" s="1" t="s">
        <v>1542</v>
      </c>
      <c r="C123" s="1" t="s">
        <v>355</v>
      </c>
      <c r="D123">
        <v>1</v>
      </c>
      <c r="E123">
        <v>0</v>
      </c>
      <c r="F123" s="3">
        <v>1.94</v>
      </c>
      <c r="G123" s="20">
        <f>xls_other[[#This Row],[PLN]]/Kusy!$C$3</f>
        <v>2.3017260324386846</v>
      </c>
      <c r="H123" s="14">
        <f>xls_other[[#This Row],[PLN]]/Kusy!$C$12</f>
        <v>1.6627729353007081</v>
      </c>
      <c r="I123" s="11">
        <f>xls_other[[#This Row],[EUR]]*Kusy!$C$9</f>
        <v>8.7559959999999997</v>
      </c>
    </row>
    <row r="124" spans="1:9">
      <c r="A124" s="1" t="s">
        <v>1543</v>
      </c>
      <c r="B124" s="1" t="s">
        <v>1544</v>
      </c>
      <c r="C124" s="1" t="s">
        <v>1378</v>
      </c>
      <c r="D124">
        <v>1</v>
      </c>
      <c r="E124">
        <v>0</v>
      </c>
      <c r="F124" s="3">
        <v>45.84</v>
      </c>
      <c r="G124" s="20">
        <f>xls_other[[#This Row],[PLN]]/Kusy!$C$3</f>
        <v>54.387175941747067</v>
      </c>
      <c r="H124" s="14">
        <f>xls_other[[#This Row],[PLN]]/Kusy!$C$12</f>
        <v>39.289438842363133</v>
      </c>
      <c r="I124" s="11">
        <f>xls_other[[#This Row],[EUR]]*Kusy!$C$9</f>
        <v>206.89425600000001</v>
      </c>
    </row>
    <row r="125" spans="1:9">
      <c r="A125" s="1"/>
      <c r="B125" s="1"/>
      <c r="C125" s="1"/>
      <c r="D125">
        <f>SUBTOTAL(109,xls_other[QTY1])</f>
        <v>4745</v>
      </c>
      <c r="I125" s="2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6F449-FFE8-4074-A0B3-0A84EC8FAC07}">
  <sheetPr codeName="Arkusz14"/>
  <dimension ref="A1:C36"/>
  <sheetViews>
    <sheetView workbookViewId="0">
      <selection activeCell="C9" sqref="C9"/>
    </sheetView>
  </sheetViews>
  <sheetFormatPr defaultRowHeight="15"/>
  <cols>
    <col min="1" max="1" width="34" bestFit="1" customWidth="1"/>
    <col min="2" max="3" width="13.140625" bestFit="1" customWidth="1"/>
  </cols>
  <sheetData>
    <row r="1" spans="1:3">
      <c r="A1" t="s">
        <v>1545</v>
      </c>
      <c r="B1" t="s">
        <v>1546</v>
      </c>
      <c r="C1" t="s">
        <v>1547</v>
      </c>
    </row>
    <row r="2" spans="1:3">
      <c r="A2" s="1" t="s">
        <v>1548</v>
      </c>
      <c r="B2" s="1" t="s">
        <v>1549</v>
      </c>
      <c r="C2">
        <v>0.1173</v>
      </c>
    </row>
    <row r="3" spans="1:3">
      <c r="A3" s="1" t="s">
        <v>1550</v>
      </c>
      <c r="B3" s="1" t="s">
        <v>1551</v>
      </c>
      <c r="C3">
        <v>3.8041</v>
      </c>
    </row>
    <row r="4" spans="1:3">
      <c r="A4" s="1" t="s">
        <v>1552</v>
      </c>
      <c r="B4" s="1" t="s">
        <v>1553</v>
      </c>
      <c r="C4">
        <v>2.8279000000000001</v>
      </c>
    </row>
    <row r="5" spans="1:3">
      <c r="A5" s="1" t="s">
        <v>1554</v>
      </c>
      <c r="B5" s="1" t="s">
        <v>1555</v>
      </c>
      <c r="C5">
        <v>0.4894</v>
      </c>
    </row>
    <row r="6" spans="1:3">
      <c r="A6" s="1" t="s">
        <v>1556</v>
      </c>
      <c r="B6" s="1" t="s">
        <v>1557</v>
      </c>
      <c r="C6">
        <v>3.0329000000000002</v>
      </c>
    </row>
    <row r="7" spans="1:3">
      <c r="A7" s="1" t="s">
        <v>1558</v>
      </c>
      <c r="B7" s="1" t="s">
        <v>1559</v>
      </c>
      <c r="C7">
        <v>2.7162000000000002</v>
      </c>
    </row>
    <row r="8" spans="1:3">
      <c r="A8" s="1" t="s">
        <v>1560</v>
      </c>
      <c r="B8" s="1" t="s">
        <v>1561</v>
      </c>
      <c r="C8">
        <v>2.8349000000000002</v>
      </c>
    </row>
    <row r="9" spans="1:3">
      <c r="A9" s="1" t="s">
        <v>1562</v>
      </c>
      <c r="B9" s="1" t="s">
        <v>1563</v>
      </c>
      <c r="C9">
        <v>4.5133999999999999</v>
      </c>
    </row>
    <row r="10" spans="1:3">
      <c r="A10" s="1" t="s">
        <v>1564</v>
      </c>
      <c r="B10" s="1" t="s">
        <v>1565</v>
      </c>
      <c r="C10">
        <v>1.2990999999999999</v>
      </c>
    </row>
    <row r="11" spans="1:3">
      <c r="A11" s="1" t="s">
        <v>1566</v>
      </c>
      <c r="B11" s="1" t="s">
        <v>1567</v>
      </c>
      <c r="C11">
        <v>4.1546000000000003</v>
      </c>
    </row>
    <row r="12" spans="1:3">
      <c r="A12" s="1" t="s">
        <v>1568</v>
      </c>
      <c r="B12" s="1" t="s">
        <v>1569</v>
      </c>
      <c r="C12">
        <v>5.2659000000000002</v>
      </c>
    </row>
    <row r="13" spans="1:3">
      <c r="A13" s="1" t="s">
        <v>1570</v>
      </c>
      <c r="B13" s="1" t="s">
        <v>1571</v>
      </c>
      <c r="C13">
        <v>0.1419</v>
      </c>
    </row>
    <row r="14" spans="1:3">
      <c r="A14" s="1" t="s">
        <v>1572</v>
      </c>
      <c r="B14" s="1" t="s">
        <v>1573</v>
      </c>
      <c r="C14">
        <v>3.4617</v>
      </c>
    </row>
    <row r="15" spans="1:3">
      <c r="A15" s="1" t="s">
        <v>1574</v>
      </c>
      <c r="B15" s="1" t="s">
        <v>1575</v>
      </c>
      <c r="C15">
        <v>0.1779</v>
      </c>
    </row>
    <row r="16" spans="1:3">
      <c r="A16" s="1" t="s">
        <v>1576</v>
      </c>
      <c r="B16" s="1" t="s">
        <v>1577</v>
      </c>
      <c r="C16">
        <v>0.60699999999999998</v>
      </c>
    </row>
    <row r="17" spans="1:3">
      <c r="A17" s="1" t="s">
        <v>1578</v>
      </c>
      <c r="B17" s="1" t="s">
        <v>1579</v>
      </c>
      <c r="C17">
        <v>3.0049000000000001</v>
      </c>
    </row>
    <row r="18" spans="1:3">
      <c r="A18" s="1" t="s">
        <v>1580</v>
      </c>
      <c r="B18" s="1" t="s">
        <v>1581</v>
      </c>
      <c r="C18">
        <v>0.4395</v>
      </c>
    </row>
    <row r="19" spans="1:3">
      <c r="A19" s="1" t="s">
        <v>1582</v>
      </c>
      <c r="B19" s="1" t="s">
        <v>1583</v>
      </c>
      <c r="C19">
        <v>0.44400000000000001</v>
      </c>
    </row>
    <row r="20" spans="1:3">
      <c r="A20" s="1" t="s">
        <v>1584</v>
      </c>
      <c r="B20" s="1" t="s">
        <v>1585</v>
      </c>
      <c r="C20">
        <v>0.60270000000000001</v>
      </c>
    </row>
    <row r="21" spans="1:3">
      <c r="A21" s="1" t="s">
        <v>1586</v>
      </c>
      <c r="B21" s="1" t="s">
        <v>1587</v>
      </c>
      <c r="C21">
        <v>0.91259999999999997</v>
      </c>
    </row>
    <row r="22" spans="1:3">
      <c r="A22" s="1" t="s">
        <v>1588</v>
      </c>
      <c r="B22" s="1" t="s">
        <v>1589</v>
      </c>
      <c r="C22">
        <v>2.3075999999999999</v>
      </c>
    </row>
    <row r="23" spans="1:3">
      <c r="A23" s="1" t="s">
        <v>1590</v>
      </c>
      <c r="B23" s="1" t="s">
        <v>1591</v>
      </c>
      <c r="C23">
        <v>0.4587</v>
      </c>
    </row>
    <row r="24" spans="1:3">
      <c r="A24" s="1" t="s">
        <v>1592</v>
      </c>
      <c r="B24" s="1" t="s">
        <v>1593</v>
      </c>
      <c r="C24">
        <v>1.1874</v>
      </c>
    </row>
    <row r="25" spans="1:3">
      <c r="A25" s="1" t="s">
        <v>1594</v>
      </c>
      <c r="B25" s="1" t="s">
        <v>1595</v>
      </c>
      <c r="C25">
        <v>0.49630000000000002</v>
      </c>
    </row>
    <row r="26" spans="1:3">
      <c r="A26" s="1" t="s">
        <v>1596</v>
      </c>
      <c r="B26" s="1" t="s">
        <v>1597</v>
      </c>
      <c r="C26">
        <v>7.6200000000000004E-2</v>
      </c>
    </row>
    <row r="27" spans="1:3">
      <c r="A27" s="1" t="s">
        <v>1598</v>
      </c>
      <c r="B27" s="1" t="s">
        <v>1599</v>
      </c>
      <c r="C27">
        <v>0.191</v>
      </c>
    </row>
    <row r="28" spans="1:3">
      <c r="A28" s="1" t="s">
        <v>1600</v>
      </c>
      <c r="B28" s="1" t="s">
        <v>1601</v>
      </c>
      <c r="C28">
        <v>0.26679999999999998</v>
      </c>
    </row>
    <row r="29" spans="1:3">
      <c r="A29" s="1" t="s">
        <v>1602</v>
      </c>
      <c r="B29" s="1" t="s">
        <v>1603</v>
      </c>
      <c r="C29">
        <v>0.73260000000000003</v>
      </c>
    </row>
    <row r="30" spans="1:3">
      <c r="A30" s="1" t="s">
        <v>1604</v>
      </c>
      <c r="B30" s="1" t="s">
        <v>1605</v>
      </c>
      <c r="C30">
        <v>0.9173</v>
      </c>
    </row>
    <row r="31" spans="1:3">
      <c r="A31" s="1" t="s">
        <v>1606</v>
      </c>
      <c r="B31" s="1" t="s">
        <v>1607</v>
      </c>
      <c r="C31">
        <v>5.2200000000000003E-2</v>
      </c>
    </row>
    <row r="32" spans="1:3">
      <c r="A32" s="1" t="s">
        <v>1608</v>
      </c>
      <c r="B32" s="1" t="s">
        <v>1609</v>
      </c>
      <c r="C32">
        <v>2.6747000000000001</v>
      </c>
    </row>
    <row r="33" spans="1:3">
      <c r="A33" s="1" t="s">
        <v>1610</v>
      </c>
      <c r="B33" s="1" t="s">
        <v>1611</v>
      </c>
      <c r="C33">
        <v>5.2076000000000002</v>
      </c>
    </row>
    <row r="34" spans="1:3">
      <c r="A34" s="1" t="s">
        <v>1612</v>
      </c>
      <c r="B34" s="1" t="s">
        <v>1613</v>
      </c>
      <c r="C34">
        <v>0.32890000000000003</v>
      </c>
    </row>
    <row r="35" spans="1:3">
      <c r="A35" s="1" t="s">
        <v>1614</v>
      </c>
      <c r="B35" s="1" t="s">
        <v>1615</v>
      </c>
      <c r="C35">
        <v>0.58930000000000005</v>
      </c>
    </row>
    <row r="36" spans="1:3">
      <c r="A36" s="1" t="s">
        <v>1616</v>
      </c>
      <c r="B36" s="1" t="s">
        <v>1617</v>
      </c>
      <c r="C36">
        <v>5.4359999999999999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43A4D-A81E-4F0D-BDCB-21FE65C0AA13}">
  <sheetPr codeName="Arkusz2"/>
  <dimension ref="A1:L110"/>
  <sheetViews>
    <sheetView tabSelected="1" zoomScaleNormal="100" workbookViewId="0">
      <selection activeCell="I73" sqref="I73"/>
    </sheetView>
  </sheetViews>
  <sheetFormatPr defaultRowHeight="15"/>
  <cols>
    <col min="1" max="1" width="23.140625" bestFit="1" customWidth="1"/>
    <col min="2" max="2" width="48.42578125" bestFit="1" customWidth="1"/>
    <col min="3" max="3" width="19.140625" bestFit="1" customWidth="1"/>
    <col min="4" max="5" width="7.85546875" bestFit="1" customWidth="1"/>
    <col min="6" max="6" width="8.28515625" style="4" bestFit="1" customWidth="1"/>
    <col min="7" max="7" width="8.140625" style="17" bestFit="1" customWidth="1"/>
    <col min="8" max="8" width="8.42578125" style="15" bestFit="1" customWidth="1"/>
    <col min="9" max="9" width="8.7109375" style="12" bestFit="1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s="4" t="s">
        <v>5</v>
      </c>
      <c r="G1" s="17" t="s">
        <v>6</v>
      </c>
      <c r="H1" s="15" t="s">
        <v>7</v>
      </c>
      <c r="I1" s="12" t="s">
        <v>8</v>
      </c>
    </row>
    <row r="2" spans="1:9">
      <c r="A2" s="1" t="s">
        <v>343</v>
      </c>
      <c r="B2" s="1" t="s">
        <v>344</v>
      </c>
      <c r="C2" s="1" t="s">
        <v>345</v>
      </c>
      <c r="D2">
        <v>58</v>
      </c>
      <c r="E2">
        <v>0</v>
      </c>
      <c r="F2" s="4">
        <v>11.35</v>
      </c>
      <c r="G2" s="17">
        <f>xls_desktop[[#This Row],[PLN]]/Kusy!$C$3</f>
        <v>13.466283746484056</v>
      </c>
      <c r="H2" s="15">
        <f>xls_desktop[[#This Row],[PLN]]/Kusy!$C$12</f>
        <v>9.7280787709603285</v>
      </c>
      <c r="I2" s="12">
        <f>xls_desktop[[#This Row],[EUR]]*Kusy!$C$9</f>
        <v>51.227089999999997</v>
      </c>
    </row>
    <row r="3" spans="1:9">
      <c r="A3" s="1" t="s">
        <v>346</v>
      </c>
      <c r="B3" s="1" t="s">
        <v>347</v>
      </c>
      <c r="C3" s="1" t="s">
        <v>348</v>
      </c>
      <c r="D3">
        <v>52</v>
      </c>
      <c r="E3">
        <v>0</v>
      </c>
      <c r="F3" s="4">
        <v>10</v>
      </c>
      <c r="G3" s="17">
        <f>xls_desktop[[#This Row],[PLN]]/Kusy!$C$3</f>
        <v>11.864567177518992</v>
      </c>
      <c r="H3" s="15">
        <f>xls_desktop[[#This Row],[PLN]]/Kusy!$C$12</f>
        <v>8.5709945118593218</v>
      </c>
      <c r="I3" s="12">
        <f>xls_desktop[[#This Row],[EUR]]*Kusy!$C$9</f>
        <v>45.134</v>
      </c>
    </row>
    <row r="4" spans="1:9">
      <c r="A4" s="1" t="s">
        <v>349</v>
      </c>
      <c r="B4" s="1" t="s">
        <v>350</v>
      </c>
      <c r="C4" s="1" t="s">
        <v>345</v>
      </c>
      <c r="D4">
        <v>24</v>
      </c>
      <c r="E4">
        <v>0</v>
      </c>
      <c r="F4" s="4">
        <v>38.44</v>
      </c>
      <c r="G4" s="17">
        <f>xls_desktop[[#This Row],[PLN]]/Kusy!$C$3</f>
        <v>45.607396230383003</v>
      </c>
      <c r="H4" s="15">
        <f>xls_desktop[[#This Row],[PLN]]/Kusy!$C$12</f>
        <v>32.94690290358723</v>
      </c>
      <c r="I4" s="12">
        <f>xls_desktop[[#This Row],[EUR]]*Kusy!$C$9</f>
        <v>173.49509599999999</v>
      </c>
    </row>
    <row r="5" spans="1:9">
      <c r="A5" s="1" t="s">
        <v>351</v>
      </c>
      <c r="B5" s="1" t="s">
        <v>352</v>
      </c>
      <c r="C5" s="1" t="s">
        <v>345</v>
      </c>
      <c r="D5">
        <v>16</v>
      </c>
      <c r="E5">
        <v>0</v>
      </c>
      <c r="F5" s="4">
        <v>5.68</v>
      </c>
      <c r="G5" s="17">
        <f>xls_desktop[[#This Row],[PLN]]/Kusy!$C$3</f>
        <v>6.739074156830787</v>
      </c>
      <c r="H5" s="15">
        <f>xls_desktop[[#This Row],[PLN]]/Kusy!$C$12</f>
        <v>4.8683248827360934</v>
      </c>
      <c r="I5" s="12">
        <f>xls_desktop[[#This Row],[EUR]]*Kusy!$C$9</f>
        <v>25.636111999999997</v>
      </c>
    </row>
    <row r="6" spans="1:9">
      <c r="A6" s="1" t="s">
        <v>353</v>
      </c>
      <c r="B6" s="1" t="s">
        <v>354</v>
      </c>
      <c r="C6" s="1" t="s">
        <v>355</v>
      </c>
      <c r="D6">
        <v>15</v>
      </c>
      <c r="E6">
        <v>0</v>
      </c>
      <c r="F6" s="4">
        <v>14.21</v>
      </c>
      <c r="G6" s="17">
        <f>xls_desktop[[#This Row],[PLN]]/Kusy!$C$3</f>
        <v>16.859549959254487</v>
      </c>
      <c r="H6" s="15">
        <f>xls_desktop[[#This Row],[PLN]]/Kusy!$C$12</f>
        <v>12.179383201352094</v>
      </c>
      <c r="I6" s="12">
        <f>xls_desktop[[#This Row],[EUR]]*Kusy!$C$9</f>
        <v>64.135413999999997</v>
      </c>
    </row>
    <row r="7" spans="1:9">
      <c r="A7" s="1" t="s">
        <v>356</v>
      </c>
      <c r="B7" s="1" t="s">
        <v>357</v>
      </c>
      <c r="C7" s="1" t="s">
        <v>345</v>
      </c>
      <c r="D7">
        <v>12</v>
      </c>
      <c r="E7">
        <v>0</v>
      </c>
      <c r="F7" s="4">
        <v>54.69</v>
      </c>
      <c r="G7" s="17">
        <f>xls_desktop[[#This Row],[PLN]]/Kusy!$C$3</f>
        <v>64.88731789385136</v>
      </c>
      <c r="H7" s="15">
        <f>xls_desktop[[#This Row],[PLN]]/Kusy!$C$12</f>
        <v>46.874768985358621</v>
      </c>
      <c r="I7" s="12">
        <f>xls_desktop[[#This Row],[EUR]]*Kusy!$C$9</f>
        <v>246.83784599999998</v>
      </c>
    </row>
    <row r="8" spans="1:9">
      <c r="A8" s="1" t="s">
        <v>358</v>
      </c>
      <c r="B8" s="1" t="s">
        <v>359</v>
      </c>
      <c r="C8" s="1" t="s">
        <v>348</v>
      </c>
      <c r="D8">
        <v>11</v>
      </c>
      <c r="E8">
        <v>0</v>
      </c>
      <c r="F8" s="4">
        <v>82.35</v>
      </c>
      <c r="G8" s="17">
        <f>xls_desktop[[#This Row],[PLN]]/Kusy!$C$3</f>
        <v>97.704710706868894</v>
      </c>
      <c r="H8" s="15">
        <f>xls_desktop[[#This Row],[PLN]]/Kusy!$C$12</f>
        <v>70.582139805161503</v>
      </c>
      <c r="I8" s="12">
        <f>xls_desktop[[#This Row],[EUR]]*Kusy!$C$9</f>
        <v>371.67848999999995</v>
      </c>
    </row>
    <row r="9" spans="1:9">
      <c r="A9" s="1" t="s">
        <v>360</v>
      </c>
      <c r="B9" s="1" t="s">
        <v>361</v>
      </c>
      <c r="C9" s="1" t="s">
        <v>345</v>
      </c>
      <c r="D9">
        <v>11</v>
      </c>
      <c r="E9">
        <v>0</v>
      </c>
      <c r="F9" s="4">
        <v>76.81</v>
      </c>
      <c r="G9" s="17">
        <f>xls_desktop[[#This Row],[PLN]]/Kusy!$C$3</f>
        <v>91.131740490523384</v>
      </c>
      <c r="H9" s="15">
        <f>xls_desktop[[#This Row],[PLN]]/Kusy!$C$12</f>
        <v>65.833808845591449</v>
      </c>
      <c r="I9" s="12">
        <f>xls_desktop[[#This Row],[EUR]]*Kusy!$C$9</f>
        <v>346.67425400000002</v>
      </c>
    </row>
    <row r="10" spans="1:9">
      <c r="A10" s="1" t="s">
        <v>362</v>
      </c>
      <c r="B10" s="1" t="s">
        <v>363</v>
      </c>
      <c r="C10" s="1" t="s">
        <v>345</v>
      </c>
      <c r="D10">
        <v>10</v>
      </c>
      <c r="E10">
        <v>0</v>
      </c>
      <c r="F10" s="4">
        <v>261.26</v>
      </c>
      <c r="G10" s="17">
        <f>xls_desktop[[#This Row],[PLN]]/Kusy!$C$3</f>
        <v>309.97368207986119</v>
      </c>
      <c r="H10" s="15">
        <f>xls_desktop[[#This Row],[PLN]]/Kusy!$C$12</f>
        <v>223.92580261683659</v>
      </c>
      <c r="I10" s="12">
        <f>xls_desktop[[#This Row],[EUR]]*Kusy!$C$9</f>
        <v>1179.1708839999999</v>
      </c>
    </row>
    <row r="11" spans="1:9">
      <c r="A11" s="1" t="s">
        <v>364</v>
      </c>
      <c r="B11" s="1" t="s">
        <v>365</v>
      </c>
      <c r="C11" s="1" t="s">
        <v>345</v>
      </c>
      <c r="D11">
        <v>9</v>
      </c>
      <c r="E11">
        <v>0</v>
      </c>
      <c r="F11" s="4">
        <v>64.59</v>
      </c>
      <c r="G11" s="17">
        <f>xls_desktop[[#This Row],[PLN]]/Kusy!$C$3</f>
        <v>76.633239399595169</v>
      </c>
      <c r="H11" s="15">
        <f>xls_desktop[[#This Row],[PLN]]/Kusy!$C$12</f>
        <v>55.360053552099359</v>
      </c>
      <c r="I11" s="12">
        <f>xls_desktop[[#This Row],[EUR]]*Kusy!$C$9</f>
        <v>291.52050600000001</v>
      </c>
    </row>
    <row r="12" spans="1:9">
      <c r="A12" s="1" t="s">
        <v>366</v>
      </c>
      <c r="B12" s="1" t="s">
        <v>367</v>
      </c>
      <c r="C12" s="1" t="s">
        <v>348</v>
      </c>
      <c r="D12">
        <v>7</v>
      </c>
      <c r="E12">
        <v>0</v>
      </c>
      <c r="F12" s="4">
        <v>84.34</v>
      </c>
      <c r="G12" s="17">
        <f>xls_desktop[[#This Row],[PLN]]/Kusy!$C$3</f>
        <v>100.06575957519519</v>
      </c>
      <c r="H12" s="15">
        <f>xls_desktop[[#This Row],[PLN]]/Kusy!$C$12</f>
        <v>72.287767713021523</v>
      </c>
      <c r="I12" s="12">
        <f>xls_desktop[[#This Row],[EUR]]*Kusy!$C$9</f>
        <v>380.66015600000003</v>
      </c>
    </row>
    <row r="13" spans="1:9">
      <c r="A13" s="1" t="s">
        <v>368</v>
      </c>
      <c r="B13" s="1" t="s">
        <v>369</v>
      </c>
      <c r="C13" s="1" t="s">
        <v>345</v>
      </c>
      <c r="D13">
        <v>7</v>
      </c>
      <c r="E13">
        <v>0</v>
      </c>
      <c r="F13" s="4">
        <v>59.59</v>
      </c>
      <c r="G13" s="17">
        <f>xls_desktop[[#This Row],[PLN]]/Kusy!$C$3</f>
        <v>70.70095581083568</v>
      </c>
      <c r="H13" s="15">
        <f>xls_desktop[[#This Row],[PLN]]/Kusy!$C$12</f>
        <v>51.074556296169696</v>
      </c>
      <c r="I13" s="12">
        <f>xls_desktop[[#This Row],[EUR]]*Kusy!$C$9</f>
        <v>268.953506</v>
      </c>
    </row>
    <row r="14" spans="1:9">
      <c r="A14" s="1" t="s">
        <v>370</v>
      </c>
      <c r="B14" s="1" t="s">
        <v>371</v>
      </c>
      <c r="C14" s="1" t="s">
        <v>345</v>
      </c>
      <c r="D14">
        <v>6</v>
      </c>
      <c r="E14">
        <v>0</v>
      </c>
      <c r="F14" s="4">
        <v>95.09</v>
      </c>
      <c r="G14" s="17">
        <f>xls_desktop[[#This Row],[PLN]]/Kusy!$C$3</f>
        <v>112.82016929102811</v>
      </c>
      <c r="H14" s="15">
        <f>xls_desktop[[#This Row],[PLN]]/Kusy!$C$12</f>
        <v>81.501586813270293</v>
      </c>
      <c r="I14" s="12">
        <f>xls_desktop[[#This Row],[EUR]]*Kusy!$C$9</f>
        <v>429.17920600000002</v>
      </c>
    </row>
    <row r="15" spans="1:9">
      <c r="A15" s="1" t="s">
        <v>372</v>
      </c>
      <c r="B15" s="1" t="s">
        <v>373</v>
      </c>
      <c r="C15" s="1" t="s">
        <v>348</v>
      </c>
      <c r="D15">
        <v>5</v>
      </c>
      <c r="E15">
        <v>0</v>
      </c>
      <c r="F15" s="4">
        <v>42.76</v>
      </c>
      <c r="G15" s="17">
        <f>xls_desktop[[#This Row],[PLN]]/Kusy!$C$3</f>
        <v>50.732889251071207</v>
      </c>
      <c r="H15" s="15">
        <f>xls_desktop[[#This Row],[PLN]]/Kusy!$C$12</f>
        <v>36.649572532710451</v>
      </c>
      <c r="I15" s="12">
        <f>xls_desktop[[#This Row],[EUR]]*Kusy!$C$9</f>
        <v>192.99298399999998</v>
      </c>
    </row>
    <row r="16" spans="1:9">
      <c r="A16" s="1" t="s">
        <v>374</v>
      </c>
      <c r="B16" s="1" t="s">
        <v>375</v>
      </c>
      <c r="C16" s="1" t="s">
        <v>345</v>
      </c>
      <c r="D16">
        <v>5</v>
      </c>
      <c r="E16">
        <v>0</v>
      </c>
      <c r="F16" s="4">
        <v>23.05</v>
      </c>
      <c r="G16" s="17">
        <f>xls_desktop[[#This Row],[PLN]]/Kusy!$C$3</f>
        <v>27.347827344181276</v>
      </c>
      <c r="H16" s="15">
        <f>xls_desktop[[#This Row],[PLN]]/Kusy!$C$12</f>
        <v>19.756142349835734</v>
      </c>
      <c r="I16" s="12">
        <f>xls_desktop[[#This Row],[EUR]]*Kusy!$C$9</f>
        <v>104.03386999999999</v>
      </c>
    </row>
    <row r="17" spans="1:9">
      <c r="A17" s="1" t="s">
        <v>376</v>
      </c>
      <c r="B17" s="1" t="s">
        <v>377</v>
      </c>
      <c r="C17" s="1" t="s">
        <v>345</v>
      </c>
      <c r="D17">
        <v>5</v>
      </c>
      <c r="E17">
        <v>0</v>
      </c>
      <c r="F17" s="4">
        <v>235.03</v>
      </c>
      <c r="G17" s="17">
        <f>xls_desktop[[#This Row],[PLN]]/Kusy!$C$3</f>
        <v>278.85292237322886</v>
      </c>
      <c r="H17" s="15">
        <f>xls_desktop[[#This Row],[PLN]]/Kusy!$C$12</f>
        <v>201.44408401222961</v>
      </c>
      <c r="I17" s="12">
        <f>xls_desktop[[#This Row],[EUR]]*Kusy!$C$9</f>
        <v>1060.784402</v>
      </c>
    </row>
    <row r="18" spans="1:9">
      <c r="A18" s="1" t="s">
        <v>378</v>
      </c>
      <c r="B18" s="1" t="s">
        <v>379</v>
      </c>
      <c r="C18" s="1" t="s">
        <v>345</v>
      </c>
      <c r="D18">
        <v>3</v>
      </c>
      <c r="E18">
        <v>0</v>
      </c>
      <c r="F18" s="4">
        <v>205.66</v>
      </c>
      <c r="G18" s="17">
        <f>xls_desktop[[#This Row],[PLN]]/Kusy!$C$3</f>
        <v>244.00668857285558</v>
      </c>
      <c r="H18" s="15">
        <f>xls_desktop[[#This Row],[PLN]]/Kusy!$C$12</f>
        <v>176.27107313089877</v>
      </c>
      <c r="I18" s="12">
        <f>xls_desktop[[#This Row],[EUR]]*Kusy!$C$9</f>
        <v>928.22584399999994</v>
      </c>
    </row>
    <row r="19" spans="1:9">
      <c r="A19" s="1" t="s">
        <v>380</v>
      </c>
      <c r="B19" s="1" t="s">
        <v>381</v>
      </c>
      <c r="C19" s="1" t="s">
        <v>345</v>
      </c>
      <c r="D19">
        <v>3</v>
      </c>
      <c r="E19">
        <v>0</v>
      </c>
      <c r="F19" s="4">
        <v>82.05</v>
      </c>
      <c r="G19" s="17">
        <f>xls_desktop[[#This Row],[PLN]]/Kusy!$C$3</f>
        <v>97.348773691543329</v>
      </c>
      <c r="H19" s="15">
        <f>xls_desktop[[#This Row],[PLN]]/Kusy!$C$12</f>
        <v>70.32500996980572</v>
      </c>
      <c r="I19" s="12">
        <f>xls_desktop[[#This Row],[EUR]]*Kusy!$C$9</f>
        <v>370.32446999999996</v>
      </c>
    </row>
    <row r="20" spans="1:9">
      <c r="A20" s="1" t="s">
        <v>382</v>
      </c>
      <c r="B20" s="1" t="s">
        <v>383</v>
      </c>
      <c r="C20" s="1" t="s">
        <v>345</v>
      </c>
      <c r="D20">
        <v>3</v>
      </c>
      <c r="E20">
        <v>0</v>
      </c>
      <c r="F20" s="4">
        <v>61.46</v>
      </c>
      <c r="G20" s="17">
        <f>xls_desktop[[#This Row],[PLN]]/Kusy!$C$3</f>
        <v>72.919629873031724</v>
      </c>
      <c r="H20" s="15">
        <f>xls_desktop[[#This Row],[PLN]]/Kusy!$C$12</f>
        <v>52.67733226988738</v>
      </c>
      <c r="I20" s="12">
        <f>xls_desktop[[#This Row],[EUR]]*Kusy!$C$9</f>
        <v>277.39356399999997</v>
      </c>
    </row>
    <row r="21" spans="1:9">
      <c r="A21" s="1" t="s">
        <v>384</v>
      </c>
      <c r="B21" s="1" t="s">
        <v>385</v>
      </c>
      <c r="C21" s="1" t="s">
        <v>348</v>
      </c>
      <c r="D21">
        <v>2</v>
      </c>
      <c r="E21">
        <v>0</v>
      </c>
      <c r="F21" s="4">
        <v>37.5</v>
      </c>
      <c r="G21" s="17">
        <f>xls_desktop[[#This Row],[PLN]]/Kusy!$C$3</f>
        <v>44.492126915696218</v>
      </c>
      <c r="H21" s="15">
        <f>xls_desktop[[#This Row],[PLN]]/Kusy!$C$12</f>
        <v>32.141229419472452</v>
      </c>
      <c r="I21" s="12">
        <f>xls_desktop[[#This Row],[EUR]]*Kusy!$C$9</f>
        <v>169.2525</v>
      </c>
    </row>
    <row r="22" spans="1:9">
      <c r="A22" s="1" t="s">
        <v>386</v>
      </c>
      <c r="B22" s="1" t="s">
        <v>387</v>
      </c>
      <c r="C22" s="1" t="s">
        <v>348</v>
      </c>
      <c r="D22">
        <v>2</v>
      </c>
      <c r="E22">
        <v>0</v>
      </c>
      <c r="F22" s="4">
        <v>30.7</v>
      </c>
      <c r="G22" s="17">
        <f>xls_desktop[[#This Row],[PLN]]/Kusy!$C$3</f>
        <v>36.424221234983307</v>
      </c>
      <c r="H22" s="15">
        <f>xls_desktop[[#This Row],[PLN]]/Kusy!$C$12</f>
        <v>26.312953151408113</v>
      </c>
      <c r="I22" s="12">
        <f>xls_desktop[[#This Row],[EUR]]*Kusy!$C$9</f>
        <v>138.56137999999999</v>
      </c>
    </row>
    <row r="23" spans="1:9">
      <c r="A23" s="1" t="s">
        <v>388</v>
      </c>
      <c r="B23" s="1" t="s">
        <v>389</v>
      </c>
      <c r="C23" s="1" t="s">
        <v>348</v>
      </c>
      <c r="D23">
        <v>2</v>
      </c>
      <c r="E23">
        <v>0</v>
      </c>
      <c r="F23" s="4">
        <v>27.22</v>
      </c>
      <c r="G23" s="17">
        <f>xls_desktop[[#This Row],[PLN]]/Kusy!$C$3</f>
        <v>32.295351857206697</v>
      </c>
      <c r="H23" s="15">
        <f>xls_desktop[[#This Row],[PLN]]/Kusy!$C$12</f>
        <v>23.330247061281067</v>
      </c>
      <c r="I23" s="12">
        <f>xls_desktop[[#This Row],[EUR]]*Kusy!$C$9</f>
        <v>122.85474799999999</v>
      </c>
    </row>
    <row r="24" spans="1:9">
      <c r="A24" s="1" t="s">
        <v>390</v>
      </c>
      <c r="B24" s="1" t="s">
        <v>391</v>
      </c>
      <c r="C24" s="1" t="s">
        <v>345</v>
      </c>
      <c r="D24">
        <v>2</v>
      </c>
      <c r="E24">
        <v>0</v>
      </c>
      <c r="F24" s="4">
        <v>17.93</v>
      </c>
      <c r="G24" s="17">
        <f>xls_desktop[[#This Row],[PLN]]/Kusy!$C$3</f>
        <v>21.273168949291552</v>
      </c>
      <c r="H24" s="15">
        <f>xls_desktop[[#This Row],[PLN]]/Kusy!$C$12</f>
        <v>15.36779315976376</v>
      </c>
      <c r="I24" s="12">
        <f>xls_desktop[[#This Row],[EUR]]*Kusy!$C$9</f>
        <v>80.925261999999989</v>
      </c>
    </row>
    <row r="25" spans="1:9">
      <c r="A25" s="1" t="s">
        <v>392</v>
      </c>
      <c r="B25" s="1" t="s">
        <v>393</v>
      </c>
      <c r="C25" s="1" t="s">
        <v>345</v>
      </c>
      <c r="D25">
        <v>2</v>
      </c>
      <c r="E25">
        <v>0</v>
      </c>
      <c r="F25" s="4">
        <v>102.68</v>
      </c>
      <c r="G25" s="17">
        <f>xls_desktop[[#This Row],[PLN]]/Kusy!$C$3</f>
        <v>121.82537577876502</v>
      </c>
      <c r="H25" s="15">
        <f>xls_desktop[[#This Row],[PLN]]/Kusy!$C$12</f>
        <v>88.006971647771508</v>
      </c>
      <c r="I25" s="12">
        <f>xls_desktop[[#This Row],[EUR]]*Kusy!$C$9</f>
        <v>463.43591200000003</v>
      </c>
    </row>
    <row r="26" spans="1:9">
      <c r="A26" s="1" t="s">
        <v>394</v>
      </c>
      <c r="B26" s="1" t="s">
        <v>395</v>
      </c>
      <c r="C26" s="1" t="s">
        <v>345</v>
      </c>
      <c r="D26">
        <v>2</v>
      </c>
      <c r="E26">
        <v>0</v>
      </c>
      <c r="F26" s="4">
        <v>13.57</v>
      </c>
      <c r="G26" s="17">
        <f>xls_desktop[[#This Row],[PLN]]/Kusy!$C$3</f>
        <v>16.100217659893271</v>
      </c>
      <c r="H26" s="15">
        <f>xls_desktop[[#This Row],[PLN]]/Kusy!$C$12</f>
        <v>11.630839552593098</v>
      </c>
      <c r="I26" s="12">
        <f>xls_desktop[[#This Row],[EUR]]*Kusy!$C$9</f>
        <v>61.246837999999997</v>
      </c>
    </row>
    <row r="27" spans="1:9">
      <c r="A27" s="1" t="s">
        <v>396</v>
      </c>
      <c r="B27" s="1" t="s">
        <v>397</v>
      </c>
      <c r="C27" s="1" t="s">
        <v>345</v>
      </c>
      <c r="D27">
        <v>2</v>
      </c>
      <c r="E27">
        <v>0</v>
      </c>
      <c r="F27" s="4">
        <v>132.19999999999999</v>
      </c>
      <c r="G27" s="17">
        <f>xls_desktop[[#This Row],[PLN]]/Kusy!$C$3</f>
        <v>156.84957808680107</v>
      </c>
      <c r="H27" s="15">
        <f>xls_desktop[[#This Row],[PLN]]/Kusy!$C$12</f>
        <v>113.30854744678022</v>
      </c>
      <c r="I27" s="12">
        <f>xls_desktop[[#This Row],[EUR]]*Kusy!$C$9</f>
        <v>596.67147999999997</v>
      </c>
    </row>
    <row r="28" spans="1:9">
      <c r="A28" s="1" t="s">
        <v>398</v>
      </c>
      <c r="B28" s="1" t="s">
        <v>399</v>
      </c>
      <c r="C28" s="1" t="s">
        <v>345</v>
      </c>
      <c r="D28">
        <v>2</v>
      </c>
      <c r="E28">
        <v>0</v>
      </c>
      <c r="F28" s="4">
        <v>28.38</v>
      </c>
      <c r="G28" s="17">
        <f>xls_desktop[[#This Row],[PLN]]/Kusy!$C$3</f>
        <v>33.6716416497989</v>
      </c>
      <c r="H28" s="15">
        <f>xls_desktop[[#This Row],[PLN]]/Kusy!$C$12</f>
        <v>24.324482424656754</v>
      </c>
      <c r="I28" s="12">
        <f>xls_desktop[[#This Row],[EUR]]*Kusy!$C$9</f>
        <v>128.09029200000001</v>
      </c>
    </row>
    <row r="29" spans="1:9">
      <c r="A29" s="1" t="s">
        <v>400</v>
      </c>
      <c r="B29" s="1" t="s">
        <v>401</v>
      </c>
      <c r="C29" s="1" t="s">
        <v>345</v>
      </c>
      <c r="D29">
        <v>2</v>
      </c>
      <c r="E29">
        <v>0</v>
      </c>
      <c r="F29" s="4">
        <v>75.81</v>
      </c>
      <c r="G29" s="17">
        <f>xls_desktop[[#This Row],[PLN]]/Kusy!$C$3</f>
        <v>89.945283772771475</v>
      </c>
      <c r="H29" s="15">
        <f>xls_desktop[[#This Row],[PLN]]/Kusy!$C$12</f>
        <v>64.976709394405503</v>
      </c>
      <c r="I29" s="12">
        <f>xls_desktop[[#This Row],[EUR]]*Kusy!$C$9</f>
        <v>342.16085399999997</v>
      </c>
    </row>
    <row r="30" spans="1:9">
      <c r="A30" s="1" t="s">
        <v>402</v>
      </c>
      <c r="B30" s="1" t="s">
        <v>403</v>
      </c>
      <c r="C30" s="1" t="s">
        <v>345</v>
      </c>
      <c r="D30">
        <v>2</v>
      </c>
      <c r="E30">
        <v>0</v>
      </c>
      <c r="F30" s="4">
        <v>21.24</v>
      </c>
      <c r="G30" s="17">
        <f>xls_desktop[[#This Row],[PLN]]/Kusy!$C$3</f>
        <v>25.200340685050335</v>
      </c>
      <c r="H30" s="15">
        <f>xls_desktop[[#This Row],[PLN]]/Kusy!$C$12</f>
        <v>18.204792343189194</v>
      </c>
      <c r="I30" s="12">
        <f>xls_desktop[[#This Row],[EUR]]*Kusy!$C$9</f>
        <v>95.864615999999984</v>
      </c>
    </row>
    <row r="31" spans="1:9">
      <c r="A31" s="1" t="s">
        <v>404</v>
      </c>
      <c r="B31" s="1" t="s">
        <v>405</v>
      </c>
      <c r="C31" s="1" t="s">
        <v>345</v>
      </c>
      <c r="D31">
        <v>2</v>
      </c>
      <c r="E31">
        <v>0</v>
      </c>
      <c r="F31" s="4">
        <v>18.350000000000001</v>
      </c>
      <c r="G31" s="17">
        <f>xls_desktop[[#This Row],[PLN]]/Kusy!$C$3</f>
        <v>21.771480770747353</v>
      </c>
      <c r="H31" s="15">
        <f>xls_desktop[[#This Row],[PLN]]/Kusy!$C$12</f>
        <v>15.727774929261855</v>
      </c>
      <c r="I31" s="12">
        <f>xls_desktop[[#This Row],[EUR]]*Kusy!$C$9</f>
        <v>82.820890000000006</v>
      </c>
    </row>
    <row r="32" spans="1:9">
      <c r="A32" s="1" t="s">
        <v>406</v>
      </c>
      <c r="B32" s="1" t="s">
        <v>407</v>
      </c>
      <c r="C32" s="1" t="s">
        <v>345</v>
      </c>
      <c r="D32">
        <v>2</v>
      </c>
      <c r="E32">
        <v>0</v>
      </c>
      <c r="F32" s="4">
        <v>132.19999999999999</v>
      </c>
      <c r="G32" s="17">
        <f>xls_desktop[[#This Row],[PLN]]/Kusy!$C$3</f>
        <v>156.84957808680107</v>
      </c>
      <c r="H32" s="15">
        <f>xls_desktop[[#This Row],[PLN]]/Kusy!$C$12</f>
        <v>113.30854744678022</v>
      </c>
      <c r="I32" s="12">
        <f>xls_desktop[[#This Row],[EUR]]*Kusy!$C$9</f>
        <v>596.67147999999997</v>
      </c>
    </row>
    <row r="33" spans="1:9">
      <c r="A33" s="1" t="s">
        <v>408</v>
      </c>
      <c r="B33" s="1" t="s">
        <v>409</v>
      </c>
      <c r="C33" s="1" t="s">
        <v>345</v>
      </c>
      <c r="D33">
        <v>2</v>
      </c>
      <c r="E33">
        <v>0</v>
      </c>
      <c r="F33" s="4">
        <v>30.73</v>
      </c>
      <c r="G33" s="17">
        <f>xls_desktop[[#This Row],[PLN]]/Kusy!$C$3</f>
        <v>36.459814936515862</v>
      </c>
      <c r="H33" s="15">
        <f>xls_desktop[[#This Row],[PLN]]/Kusy!$C$12</f>
        <v>26.33866613494369</v>
      </c>
      <c r="I33" s="12">
        <f>xls_desktop[[#This Row],[EUR]]*Kusy!$C$9</f>
        <v>138.69678199999998</v>
      </c>
    </row>
    <row r="34" spans="1:9">
      <c r="A34" s="1" t="s">
        <v>410</v>
      </c>
      <c r="B34" s="1" t="s">
        <v>411</v>
      </c>
      <c r="C34" s="1" t="s">
        <v>348</v>
      </c>
      <c r="D34">
        <v>1</v>
      </c>
      <c r="E34">
        <v>0</v>
      </c>
      <c r="F34" s="4">
        <v>60.23</v>
      </c>
      <c r="G34" s="17">
        <f>xls_desktop[[#This Row],[PLN]]/Kusy!$C$3</f>
        <v>71.460288110196899</v>
      </c>
      <c r="H34" s="15">
        <f>xls_desktop[[#This Row],[PLN]]/Kusy!$C$12</f>
        <v>51.62309994492869</v>
      </c>
      <c r="I34" s="12">
        <f>xls_desktop[[#This Row],[EUR]]*Kusy!$C$9</f>
        <v>271.842082</v>
      </c>
    </row>
    <row r="35" spans="1:9">
      <c r="A35" s="1" t="s">
        <v>412</v>
      </c>
      <c r="B35" s="1" t="s">
        <v>413</v>
      </c>
      <c r="C35" s="1" t="s">
        <v>348</v>
      </c>
      <c r="D35">
        <v>1</v>
      </c>
      <c r="E35">
        <v>0</v>
      </c>
      <c r="F35" s="4">
        <v>31.67</v>
      </c>
      <c r="G35" s="17">
        <f>xls_desktop[[#This Row],[PLN]]/Kusy!$C$3</f>
        <v>37.575084251202654</v>
      </c>
      <c r="H35" s="15">
        <f>xls_desktop[[#This Row],[PLN]]/Kusy!$C$12</f>
        <v>27.144339619058471</v>
      </c>
      <c r="I35" s="12">
        <f>xls_desktop[[#This Row],[EUR]]*Kusy!$C$9</f>
        <v>142.939378</v>
      </c>
    </row>
    <row r="36" spans="1:9">
      <c r="A36" s="1" t="s">
        <v>414</v>
      </c>
      <c r="B36" s="1" t="s">
        <v>415</v>
      </c>
      <c r="C36" s="1" t="s">
        <v>348</v>
      </c>
      <c r="D36">
        <v>1</v>
      </c>
      <c r="E36">
        <v>0</v>
      </c>
      <c r="F36" s="4">
        <v>143.07</v>
      </c>
      <c r="G36" s="17">
        <f>xls_desktop[[#This Row],[PLN]]/Kusy!$C$3</f>
        <v>169.74636260876423</v>
      </c>
      <c r="H36" s="15">
        <f>xls_desktop[[#This Row],[PLN]]/Kusy!$C$12</f>
        <v>122.6252184811713</v>
      </c>
      <c r="I36" s="12">
        <f>xls_desktop[[#This Row],[EUR]]*Kusy!$C$9</f>
        <v>645.73213799999996</v>
      </c>
    </row>
    <row r="37" spans="1:9">
      <c r="A37" s="1" t="s">
        <v>416</v>
      </c>
      <c r="B37" s="1" t="s">
        <v>417</v>
      </c>
      <c r="C37" s="1" t="s">
        <v>348</v>
      </c>
      <c r="D37">
        <v>1</v>
      </c>
      <c r="E37">
        <v>0</v>
      </c>
      <c r="F37" s="4">
        <v>82.88</v>
      </c>
      <c r="G37" s="17">
        <f>xls_desktop[[#This Row],[PLN]]/Kusy!$C$3</f>
        <v>98.333532767277404</v>
      </c>
      <c r="H37" s="15">
        <f>xls_desktop[[#This Row],[PLN]]/Kusy!$C$12</f>
        <v>71.036402514290046</v>
      </c>
      <c r="I37" s="12">
        <f>xls_desktop[[#This Row],[EUR]]*Kusy!$C$9</f>
        <v>374.07059199999998</v>
      </c>
    </row>
    <row r="38" spans="1:9">
      <c r="A38" s="1" t="s">
        <v>418</v>
      </c>
      <c r="B38" s="1" t="s">
        <v>419</v>
      </c>
      <c r="C38" s="1" t="s">
        <v>348</v>
      </c>
      <c r="D38">
        <v>1</v>
      </c>
      <c r="E38">
        <v>0</v>
      </c>
      <c r="F38" s="4">
        <v>38.96</v>
      </c>
      <c r="G38" s="17">
        <f>xls_desktop[[#This Row],[PLN]]/Kusy!$C$3</f>
        <v>46.224353723613994</v>
      </c>
      <c r="H38" s="15">
        <f>xls_desktop[[#This Row],[PLN]]/Kusy!$C$12</f>
        <v>33.392594618203916</v>
      </c>
      <c r="I38" s="12">
        <f>xls_desktop[[#This Row],[EUR]]*Kusy!$C$9</f>
        <v>175.84206399999999</v>
      </c>
    </row>
    <row r="39" spans="1:9">
      <c r="A39" s="1" t="s">
        <v>420</v>
      </c>
      <c r="B39" s="1" t="s">
        <v>421</v>
      </c>
      <c r="C39" s="1" t="s">
        <v>348</v>
      </c>
      <c r="D39">
        <v>1</v>
      </c>
      <c r="E39">
        <v>0</v>
      </c>
      <c r="F39" s="4">
        <v>75.59</v>
      </c>
      <c r="G39" s="17">
        <f>xls_desktop[[#This Row],[PLN]]/Kusy!$C$3</f>
        <v>89.684263294866071</v>
      </c>
      <c r="H39" s="15">
        <f>xls_desktop[[#This Row],[PLN]]/Kusy!$C$12</f>
        <v>64.788147515144615</v>
      </c>
      <c r="I39" s="12">
        <f>xls_desktop[[#This Row],[EUR]]*Kusy!$C$9</f>
        <v>341.16790600000002</v>
      </c>
    </row>
    <row r="40" spans="1:9">
      <c r="A40" s="1" t="s">
        <v>422</v>
      </c>
      <c r="B40" s="1" t="s">
        <v>423</v>
      </c>
      <c r="C40" s="1" t="s">
        <v>348</v>
      </c>
      <c r="D40">
        <v>1</v>
      </c>
      <c r="E40">
        <v>0</v>
      </c>
      <c r="F40" s="4">
        <v>4.16</v>
      </c>
      <c r="G40" s="17">
        <f>xls_desktop[[#This Row],[PLN]]/Kusy!$C$3</f>
        <v>4.9356599458479007</v>
      </c>
      <c r="H40" s="15">
        <f>xls_desktop[[#This Row],[PLN]]/Kusy!$C$12</f>
        <v>3.5655337169334773</v>
      </c>
      <c r="I40" s="12">
        <f>xls_desktop[[#This Row],[EUR]]*Kusy!$C$9</f>
        <v>18.775744</v>
      </c>
    </row>
    <row r="41" spans="1:9">
      <c r="A41" s="1" t="s">
        <v>424</v>
      </c>
      <c r="B41" s="1" t="s">
        <v>425</v>
      </c>
      <c r="C41" s="1" t="s">
        <v>348</v>
      </c>
      <c r="D41">
        <v>1</v>
      </c>
      <c r="E41">
        <v>0</v>
      </c>
      <c r="F41" s="4">
        <v>33.799999999999997</v>
      </c>
      <c r="G41" s="17">
        <f>xls_desktop[[#This Row],[PLN]]/Kusy!$C$3</f>
        <v>40.10223706001419</v>
      </c>
      <c r="H41" s="15">
        <f>xls_desktop[[#This Row],[PLN]]/Kusy!$C$12</f>
        <v>28.969961450084501</v>
      </c>
      <c r="I41" s="12">
        <f>xls_desktop[[#This Row],[EUR]]*Kusy!$C$9</f>
        <v>152.55291999999997</v>
      </c>
    </row>
    <row r="42" spans="1:9">
      <c r="A42" s="1" t="s">
        <v>426</v>
      </c>
      <c r="B42" s="1" t="s">
        <v>427</v>
      </c>
      <c r="C42" s="1" t="s">
        <v>348</v>
      </c>
      <c r="D42">
        <v>1</v>
      </c>
      <c r="E42">
        <v>0</v>
      </c>
      <c r="F42" s="4">
        <v>10.16</v>
      </c>
      <c r="G42" s="17">
        <f>xls_desktop[[#This Row],[PLN]]/Kusy!$C$3</f>
        <v>12.054400252359297</v>
      </c>
      <c r="H42" s="15">
        <f>xls_desktop[[#This Row],[PLN]]/Kusy!$C$12</f>
        <v>8.7081304240490702</v>
      </c>
      <c r="I42" s="12">
        <f>xls_desktop[[#This Row],[EUR]]*Kusy!$C$9</f>
        <v>45.856144</v>
      </c>
    </row>
    <row r="43" spans="1:9">
      <c r="A43" s="1" t="s">
        <v>428</v>
      </c>
      <c r="B43" s="1" t="s">
        <v>429</v>
      </c>
      <c r="C43" s="1" t="s">
        <v>348</v>
      </c>
      <c r="D43">
        <v>1</v>
      </c>
      <c r="E43">
        <v>0</v>
      </c>
      <c r="F43" s="4">
        <v>21.73</v>
      </c>
      <c r="G43" s="17">
        <f>xls_desktop[[#This Row],[PLN]]/Kusy!$C$3</f>
        <v>25.781704476748772</v>
      </c>
      <c r="H43" s="15">
        <f>xls_desktop[[#This Row],[PLN]]/Kusy!$C$12</f>
        <v>18.624771074270306</v>
      </c>
      <c r="I43" s="12">
        <f>xls_desktop[[#This Row],[EUR]]*Kusy!$C$9</f>
        <v>98.076182000000003</v>
      </c>
    </row>
    <row r="44" spans="1:9">
      <c r="A44" s="1" t="s">
        <v>430</v>
      </c>
      <c r="B44" s="1" t="s">
        <v>431</v>
      </c>
      <c r="C44" s="1" t="s">
        <v>348</v>
      </c>
      <c r="D44">
        <v>1</v>
      </c>
      <c r="E44">
        <v>0</v>
      </c>
      <c r="F44" s="4">
        <v>29.47</v>
      </c>
      <c r="G44" s="17">
        <f>xls_desktop[[#This Row],[PLN]]/Kusy!$C$3</f>
        <v>34.964879472148468</v>
      </c>
      <c r="H44" s="15">
        <f>xls_desktop[[#This Row],[PLN]]/Kusy!$C$12</f>
        <v>25.258720826449416</v>
      </c>
      <c r="I44" s="12">
        <f>xls_desktop[[#This Row],[EUR]]*Kusy!$C$9</f>
        <v>133.00989799999999</v>
      </c>
    </row>
    <row r="45" spans="1:9">
      <c r="A45" s="1" t="s">
        <v>432</v>
      </c>
      <c r="B45" s="1" t="s">
        <v>433</v>
      </c>
      <c r="C45" s="1" t="s">
        <v>348</v>
      </c>
      <c r="D45">
        <v>1</v>
      </c>
      <c r="E45">
        <v>0</v>
      </c>
      <c r="F45" s="4">
        <v>31.37</v>
      </c>
      <c r="G45" s="17">
        <f>xls_desktop[[#This Row],[PLN]]/Kusy!$C$3</f>
        <v>37.219147235877081</v>
      </c>
      <c r="H45" s="15">
        <f>xls_desktop[[#This Row],[PLN]]/Kusy!$C$12</f>
        <v>26.887209783702691</v>
      </c>
      <c r="I45" s="12">
        <f>xls_desktop[[#This Row],[EUR]]*Kusy!$C$9</f>
        <v>141.58535800000001</v>
      </c>
    </row>
    <row r="46" spans="1:9">
      <c r="A46" s="1" t="s">
        <v>434</v>
      </c>
      <c r="B46" s="1" t="s">
        <v>435</v>
      </c>
      <c r="C46" s="1" t="s">
        <v>348</v>
      </c>
      <c r="D46">
        <v>1</v>
      </c>
      <c r="E46">
        <v>0</v>
      </c>
      <c r="F46" s="4">
        <v>47.59</v>
      </c>
      <c r="G46" s="17">
        <f>xls_desktop[[#This Row],[PLN]]/Kusy!$C$3</f>
        <v>56.46347519781289</v>
      </c>
      <c r="H46" s="15">
        <f>xls_desktop[[#This Row],[PLN]]/Kusy!$C$12</f>
        <v>40.789362881938509</v>
      </c>
      <c r="I46" s="12">
        <f>xls_desktop[[#This Row],[EUR]]*Kusy!$C$9</f>
        <v>214.79270600000001</v>
      </c>
    </row>
    <row r="47" spans="1:9">
      <c r="A47" s="1" t="s">
        <v>436</v>
      </c>
      <c r="B47" s="1" t="s">
        <v>437</v>
      </c>
      <c r="C47" s="1" t="s">
        <v>348</v>
      </c>
      <c r="D47">
        <v>1</v>
      </c>
      <c r="E47">
        <v>0</v>
      </c>
      <c r="F47" s="4">
        <v>4.16</v>
      </c>
      <c r="G47" s="17">
        <f>xls_desktop[[#This Row],[PLN]]/Kusy!$C$3</f>
        <v>4.9356599458479007</v>
      </c>
      <c r="H47" s="15">
        <f>xls_desktop[[#This Row],[PLN]]/Kusy!$C$12</f>
        <v>3.5655337169334773</v>
      </c>
      <c r="I47" s="12">
        <f>xls_desktop[[#This Row],[EUR]]*Kusy!$C$9</f>
        <v>18.775744</v>
      </c>
    </row>
    <row r="48" spans="1:9">
      <c r="A48" s="1" t="s">
        <v>438</v>
      </c>
      <c r="B48" s="1" t="s">
        <v>439</v>
      </c>
      <c r="C48" s="1" t="s">
        <v>348</v>
      </c>
      <c r="D48">
        <v>1</v>
      </c>
      <c r="E48">
        <v>0</v>
      </c>
      <c r="F48" s="4">
        <v>409.18</v>
      </c>
      <c r="G48" s="17">
        <f>xls_desktop[[#This Row],[PLN]]/Kusy!$C$3</f>
        <v>485.47435976972213</v>
      </c>
      <c r="H48" s="15">
        <f>xls_desktop[[#This Row],[PLN]]/Kusy!$C$12</f>
        <v>350.70795343625969</v>
      </c>
      <c r="I48" s="12">
        <f>xls_desktop[[#This Row],[EUR]]*Kusy!$C$9</f>
        <v>1846.7930119999999</v>
      </c>
    </row>
    <row r="49" spans="1:9">
      <c r="A49" s="1" t="s">
        <v>440</v>
      </c>
      <c r="B49" s="1" t="s">
        <v>441</v>
      </c>
      <c r="C49" s="1" t="s">
        <v>348</v>
      </c>
      <c r="D49">
        <v>1</v>
      </c>
      <c r="E49">
        <v>0</v>
      </c>
      <c r="F49" s="4">
        <v>26.14</v>
      </c>
      <c r="G49" s="17">
        <f>xls_desktop[[#This Row],[PLN]]/Kusy!$C$3</f>
        <v>31.013978602034648</v>
      </c>
      <c r="H49" s="15">
        <f>xls_desktop[[#This Row],[PLN]]/Kusy!$C$12</f>
        <v>22.404579654000266</v>
      </c>
      <c r="I49" s="12">
        <f>xls_desktop[[#This Row],[EUR]]*Kusy!$C$9</f>
        <v>117.980276</v>
      </c>
    </row>
    <row r="50" spans="1:9">
      <c r="A50" s="1" t="s">
        <v>442</v>
      </c>
      <c r="B50" s="1" t="s">
        <v>443</v>
      </c>
      <c r="C50" s="1" t="s">
        <v>348</v>
      </c>
      <c r="D50">
        <v>1</v>
      </c>
      <c r="E50">
        <v>0</v>
      </c>
      <c r="F50" s="4">
        <v>82.93</v>
      </c>
      <c r="G50" s="17">
        <f>xls_desktop[[#This Row],[PLN]]/Kusy!$C$3</f>
        <v>98.392855603165003</v>
      </c>
      <c r="H50" s="15">
        <f>xls_desktop[[#This Row],[PLN]]/Kusy!$C$12</f>
        <v>71.079257486849357</v>
      </c>
      <c r="I50" s="12">
        <f>xls_desktop[[#This Row],[EUR]]*Kusy!$C$9</f>
        <v>374.29626200000001</v>
      </c>
    </row>
    <row r="51" spans="1:9">
      <c r="A51" s="1" t="s">
        <v>444</v>
      </c>
      <c r="B51" s="1" t="s">
        <v>445</v>
      </c>
      <c r="C51" s="1" t="s">
        <v>348</v>
      </c>
      <c r="D51">
        <v>1</v>
      </c>
      <c r="E51">
        <v>0</v>
      </c>
      <c r="F51" s="4">
        <v>47.26</v>
      </c>
      <c r="G51" s="17">
        <f>xls_desktop[[#This Row],[PLN]]/Kusy!$C$3</f>
        <v>56.071944480954755</v>
      </c>
      <c r="H51" s="15">
        <f>xls_desktop[[#This Row],[PLN]]/Kusy!$C$12</f>
        <v>40.506520063047148</v>
      </c>
      <c r="I51" s="12">
        <f>xls_desktop[[#This Row],[EUR]]*Kusy!$C$9</f>
        <v>213.30328399999999</v>
      </c>
    </row>
    <row r="52" spans="1:9">
      <c r="A52" s="1" t="s">
        <v>446</v>
      </c>
      <c r="B52" s="1" t="s">
        <v>447</v>
      </c>
      <c r="C52" s="1" t="s">
        <v>345</v>
      </c>
      <c r="D52">
        <v>1</v>
      </c>
      <c r="E52">
        <v>0</v>
      </c>
      <c r="F52" s="4">
        <v>0</v>
      </c>
      <c r="G52" s="17">
        <f>xls_desktop[[#This Row],[PLN]]/Kusy!$C$3</f>
        <v>0</v>
      </c>
      <c r="H52" s="15">
        <f>xls_desktop[[#This Row],[PLN]]/Kusy!$C$12</f>
        <v>0</v>
      </c>
      <c r="I52" s="12">
        <f>xls_desktop[[#This Row],[EUR]]*Kusy!$C$9</f>
        <v>0</v>
      </c>
    </row>
    <row r="53" spans="1:9">
      <c r="A53" s="1" t="s">
        <v>448</v>
      </c>
      <c r="B53" s="1" t="s">
        <v>449</v>
      </c>
      <c r="C53" s="1" t="s">
        <v>345</v>
      </c>
      <c r="D53">
        <v>1</v>
      </c>
      <c r="E53">
        <v>0</v>
      </c>
      <c r="F53" s="4">
        <v>0</v>
      </c>
      <c r="G53" s="17">
        <f>xls_desktop[[#This Row],[PLN]]/Kusy!$C$3</f>
        <v>0</v>
      </c>
      <c r="H53" s="15">
        <f>xls_desktop[[#This Row],[PLN]]/Kusy!$C$12</f>
        <v>0</v>
      </c>
      <c r="I53" s="12">
        <f>xls_desktop[[#This Row],[EUR]]*Kusy!$C$9</f>
        <v>0</v>
      </c>
    </row>
    <row r="54" spans="1:9">
      <c r="A54" s="1" t="s">
        <v>450</v>
      </c>
      <c r="B54" s="1" t="s">
        <v>451</v>
      </c>
      <c r="C54" s="1" t="s">
        <v>345</v>
      </c>
      <c r="D54">
        <v>1</v>
      </c>
      <c r="E54">
        <v>0</v>
      </c>
      <c r="F54" s="4">
        <v>27</v>
      </c>
      <c r="G54" s="17">
        <f>xls_desktop[[#This Row],[PLN]]/Kusy!$C$3</f>
        <v>32.034331379301278</v>
      </c>
      <c r="H54" s="15">
        <f>xls_desktop[[#This Row],[PLN]]/Kusy!$C$12</f>
        <v>23.141685182020169</v>
      </c>
      <c r="I54" s="12">
        <f>xls_desktop[[#This Row],[EUR]]*Kusy!$C$9</f>
        <v>121.8618</v>
      </c>
    </row>
    <row r="55" spans="1:9">
      <c r="A55" s="1" t="s">
        <v>452</v>
      </c>
      <c r="B55" s="1" t="s">
        <v>453</v>
      </c>
      <c r="C55" s="1" t="s">
        <v>345</v>
      </c>
      <c r="D55">
        <v>1</v>
      </c>
      <c r="E55">
        <v>0</v>
      </c>
      <c r="F55" s="4">
        <v>21.74</v>
      </c>
      <c r="G55" s="17">
        <f>xls_desktop[[#This Row],[PLN]]/Kusy!$C$3</f>
        <v>25.793569043926286</v>
      </c>
      <c r="H55" s="15">
        <f>xls_desktop[[#This Row],[PLN]]/Kusy!$C$12</f>
        <v>18.633342068782163</v>
      </c>
      <c r="I55" s="12">
        <f>xls_desktop[[#This Row],[EUR]]*Kusy!$C$9</f>
        <v>98.121315999999993</v>
      </c>
    </row>
    <row r="56" spans="1:9">
      <c r="A56" s="1" t="s">
        <v>454</v>
      </c>
      <c r="B56" s="1" t="s">
        <v>455</v>
      </c>
      <c r="C56" s="1" t="s">
        <v>345</v>
      </c>
      <c r="D56">
        <v>1</v>
      </c>
      <c r="E56">
        <v>0</v>
      </c>
      <c r="F56" s="4">
        <v>21.1</v>
      </c>
      <c r="G56" s="17">
        <f>xls_desktop[[#This Row],[PLN]]/Kusy!$C$3</f>
        <v>25.034236744565074</v>
      </c>
      <c r="H56" s="15">
        <f>xls_desktop[[#This Row],[PLN]]/Kusy!$C$12</f>
        <v>18.084798420023169</v>
      </c>
      <c r="I56" s="12">
        <f>xls_desktop[[#This Row],[EUR]]*Kusy!$C$9</f>
        <v>95.232740000000007</v>
      </c>
    </row>
    <row r="57" spans="1:9">
      <c r="A57" s="1" t="s">
        <v>456</v>
      </c>
      <c r="B57" s="1" t="s">
        <v>457</v>
      </c>
      <c r="C57" s="1" t="s">
        <v>345</v>
      </c>
      <c r="D57">
        <v>1</v>
      </c>
      <c r="E57">
        <v>0</v>
      </c>
      <c r="F57" s="4">
        <v>64.91</v>
      </c>
      <c r="G57" s="17">
        <f>xls_desktop[[#This Row],[PLN]]/Kusy!$C$3</f>
        <v>77.012905549275771</v>
      </c>
      <c r="H57" s="15">
        <f>xls_desktop[[#This Row],[PLN]]/Kusy!$C$12</f>
        <v>55.634325376478849</v>
      </c>
      <c r="I57" s="12">
        <f>xls_desktop[[#This Row],[EUR]]*Kusy!$C$9</f>
        <v>292.96479399999998</v>
      </c>
    </row>
    <row r="58" spans="1:9">
      <c r="A58" s="1" t="s">
        <v>458</v>
      </c>
      <c r="B58" s="1" t="s">
        <v>459</v>
      </c>
      <c r="C58" s="1" t="s">
        <v>345</v>
      </c>
      <c r="D58">
        <v>1</v>
      </c>
      <c r="E58">
        <v>0</v>
      </c>
      <c r="F58" s="4">
        <v>102.85</v>
      </c>
      <c r="G58" s="17">
        <f>xls_desktop[[#This Row],[PLN]]/Kusy!$C$3</f>
        <v>122.02707342078283</v>
      </c>
      <c r="H58" s="15">
        <f>xls_desktop[[#This Row],[PLN]]/Kusy!$C$12</f>
        <v>88.152678554473113</v>
      </c>
      <c r="I58" s="12">
        <f>xls_desktop[[#This Row],[EUR]]*Kusy!$C$9</f>
        <v>464.20318999999995</v>
      </c>
    </row>
    <row r="59" spans="1:9">
      <c r="A59" s="1" t="s">
        <v>460</v>
      </c>
      <c r="B59" s="1" t="s">
        <v>461</v>
      </c>
      <c r="C59" s="1" t="s">
        <v>345</v>
      </c>
      <c r="D59">
        <v>1</v>
      </c>
      <c r="E59">
        <v>0</v>
      </c>
      <c r="F59" s="4">
        <v>61.48</v>
      </c>
      <c r="G59" s="17">
        <f>xls_desktop[[#This Row],[PLN]]/Kusy!$C$3</f>
        <v>72.943359007386746</v>
      </c>
      <c r="H59" s="15">
        <f>xls_desktop[[#This Row],[PLN]]/Kusy!$C$12</f>
        <v>52.694474258911093</v>
      </c>
      <c r="I59" s="12">
        <f>xls_desktop[[#This Row],[EUR]]*Kusy!$C$9</f>
        <v>277.48383199999995</v>
      </c>
    </row>
    <row r="60" spans="1:9">
      <c r="A60" s="1" t="s">
        <v>462</v>
      </c>
      <c r="B60" s="1" t="s">
        <v>463</v>
      </c>
      <c r="C60" s="1" t="s">
        <v>345</v>
      </c>
      <c r="D60">
        <v>1</v>
      </c>
      <c r="E60">
        <v>0</v>
      </c>
      <c r="F60" s="4">
        <v>32.020000000000003</v>
      </c>
      <c r="G60" s="17">
        <f>xls_desktop[[#This Row],[PLN]]/Kusy!$C$3</f>
        <v>37.990344102415818</v>
      </c>
      <c r="H60" s="15">
        <f>xls_desktop[[#This Row],[PLN]]/Kusy!$C$12</f>
        <v>27.444324426973548</v>
      </c>
      <c r="I60" s="12">
        <f>xls_desktop[[#This Row],[EUR]]*Kusy!$C$9</f>
        <v>144.519068</v>
      </c>
    </row>
    <row r="61" spans="1:9">
      <c r="A61" s="1" t="s">
        <v>464</v>
      </c>
      <c r="B61" s="1" t="s">
        <v>465</v>
      </c>
      <c r="C61" s="1" t="s">
        <v>345</v>
      </c>
      <c r="D61">
        <v>1</v>
      </c>
      <c r="E61">
        <v>0</v>
      </c>
      <c r="F61" s="4">
        <v>1.44</v>
      </c>
      <c r="G61" s="17">
        <f>xls_desktop[[#This Row],[PLN]]/Kusy!$C$3</f>
        <v>1.7084976735627349</v>
      </c>
      <c r="H61" s="15">
        <f>xls_desktop[[#This Row],[PLN]]/Kusy!$C$12</f>
        <v>1.2342232097077421</v>
      </c>
      <c r="I61" s="12">
        <f>xls_desktop[[#This Row],[EUR]]*Kusy!$C$9</f>
        <v>6.4992959999999993</v>
      </c>
    </row>
    <row r="62" spans="1:9">
      <c r="A62" s="1" t="s">
        <v>466</v>
      </c>
      <c r="B62" s="1" t="s">
        <v>467</v>
      </c>
      <c r="C62" s="1" t="s">
        <v>345</v>
      </c>
      <c r="D62">
        <v>1</v>
      </c>
      <c r="E62">
        <v>0</v>
      </c>
      <c r="F62" s="4">
        <v>1.44</v>
      </c>
      <c r="G62" s="17">
        <f>xls_desktop[[#This Row],[PLN]]/Kusy!$C$3</f>
        <v>1.7084976735627349</v>
      </c>
      <c r="H62" s="15">
        <f>xls_desktop[[#This Row],[PLN]]/Kusy!$C$12</f>
        <v>1.2342232097077421</v>
      </c>
      <c r="I62" s="12">
        <f>xls_desktop[[#This Row],[EUR]]*Kusy!$C$9</f>
        <v>6.4992959999999993</v>
      </c>
    </row>
    <row r="63" spans="1:9">
      <c r="A63" s="1" t="s">
        <v>468</v>
      </c>
      <c r="B63" s="1" t="s">
        <v>469</v>
      </c>
      <c r="C63" s="1" t="s">
        <v>345</v>
      </c>
      <c r="D63">
        <v>1</v>
      </c>
      <c r="E63">
        <v>0</v>
      </c>
      <c r="F63" s="4">
        <v>23.35</v>
      </c>
      <c r="G63" s="17">
        <f>xls_desktop[[#This Row],[PLN]]/Kusy!$C$3</f>
        <v>27.703764359506849</v>
      </c>
      <c r="H63" s="15">
        <f>xls_desktop[[#This Row],[PLN]]/Kusy!$C$12</f>
        <v>20.013272185191514</v>
      </c>
      <c r="I63" s="12">
        <f>xls_desktop[[#This Row],[EUR]]*Kusy!$C$9</f>
        <v>105.38789</v>
      </c>
    </row>
    <row r="64" spans="1:9">
      <c r="A64" s="1" t="s">
        <v>470</v>
      </c>
      <c r="B64" s="1" t="s">
        <v>471</v>
      </c>
      <c r="C64" s="1" t="s">
        <v>345</v>
      </c>
      <c r="D64">
        <v>1</v>
      </c>
      <c r="E64">
        <v>0</v>
      </c>
      <c r="F64" s="4">
        <v>27</v>
      </c>
      <c r="G64" s="17">
        <f>xls_desktop[[#This Row],[PLN]]/Kusy!$C$3</f>
        <v>32.034331379301278</v>
      </c>
      <c r="H64" s="15">
        <f>xls_desktop[[#This Row],[PLN]]/Kusy!$C$12</f>
        <v>23.141685182020169</v>
      </c>
      <c r="I64" s="12">
        <f>xls_desktop[[#This Row],[EUR]]*Kusy!$C$9</f>
        <v>121.8618</v>
      </c>
    </row>
    <row r="65" spans="1:9">
      <c r="A65" s="1" t="s">
        <v>472</v>
      </c>
      <c r="B65" s="1" t="s">
        <v>473</v>
      </c>
      <c r="C65" s="1" t="s">
        <v>345</v>
      </c>
      <c r="D65">
        <v>1</v>
      </c>
      <c r="E65">
        <v>0</v>
      </c>
      <c r="F65" s="4">
        <v>12.22</v>
      </c>
      <c r="G65" s="17">
        <f>xls_desktop[[#This Row],[PLN]]/Kusy!$C$3</f>
        <v>14.498501090928208</v>
      </c>
      <c r="H65" s="15">
        <f>xls_desktop[[#This Row],[PLN]]/Kusy!$C$12</f>
        <v>10.47375529349209</v>
      </c>
      <c r="I65" s="12">
        <f>xls_desktop[[#This Row],[EUR]]*Kusy!$C$9</f>
        <v>55.153748</v>
      </c>
    </row>
    <row r="66" spans="1:9">
      <c r="A66" s="1" t="s">
        <v>474</v>
      </c>
      <c r="B66" s="1" t="s">
        <v>475</v>
      </c>
      <c r="C66" s="1" t="s">
        <v>345</v>
      </c>
      <c r="D66">
        <v>1</v>
      </c>
      <c r="E66">
        <v>0</v>
      </c>
      <c r="F66" s="4">
        <v>29.47</v>
      </c>
      <c r="G66" s="17">
        <f>xls_desktop[[#This Row],[PLN]]/Kusy!$C$3</f>
        <v>34.964879472148468</v>
      </c>
      <c r="H66" s="15">
        <f>xls_desktop[[#This Row],[PLN]]/Kusy!$C$12</f>
        <v>25.258720826449416</v>
      </c>
      <c r="I66" s="12">
        <f>xls_desktop[[#This Row],[EUR]]*Kusy!$C$9</f>
        <v>133.00989799999999</v>
      </c>
    </row>
    <row r="67" spans="1:9">
      <c r="A67" s="1" t="s">
        <v>476</v>
      </c>
      <c r="B67" s="1" t="s">
        <v>477</v>
      </c>
      <c r="C67" s="1" t="s">
        <v>345</v>
      </c>
      <c r="D67">
        <v>1</v>
      </c>
      <c r="E67">
        <v>0</v>
      </c>
      <c r="F67" s="4">
        <v>36.4</v>
      </c>
      <c r="G67" s="17">
        <f>xls_desktop[[#This Row],[PLN]]/Kusy!$C$3</f>
        <v>43.187024526169132</v>
      </c>
      <c r="H67" s="15">
        <f>xls_desktop[[#This Row],[PLN]]/Kusy!$C$12</f>
        <v>31.198420023167927</v>
      </c>
      <c r="I67" s="12">
        <f>xls_desktop[[#This Row],[EUR]]*Kusy!$C$9</f>
        <v>164.28775999999999</v>
      </c>
    </row>
    <row r="68" spans="1:9">
      <c r="A68" s="1" t="s">
        <v>478</v>
      </c>
      <c r="B68" s="1" t="s">
        <v>479</v>
      </c>
      <c r="C68" s="1" t="s">
        <v>345</v>
      </c>
      <c r="D68">
        <v>1</v>
      </c>
      <c r="E68">
        <v>0</v>
      </c>
      <c r="F68" s="4">
        <v>17.329999999999998</v>
      </c>
      <c r="G68" s="17">
        <f>xls_desktop[[#This Row],[PLN]]/Kusy!$C$3</f>
        <v>20.561294918640414</v>
      </c>
      <c r="H68" s="15">
        <f>xls_desktop[[#This Row],[PLN]]/Kusy!$C$12</f>
        <v>14.853533489052202</v>
      </c>
      <c r="I68" s="12">
        <f>xls_desktop[[#This Row],[EUR]]*Kusy!$C$9</f>
        <v>78.217221999999992</v>
      </c>
    </row>
    <row r="69" spans="1:9">
      <c r="A69" s="1" t="s">
        <v>480</v>
      </c>
      <c r="B69" s="1" t="s">
        <v>481</v>
      </c>
      <c r="C69" s="1" t="s">
        <v>345</v>
      </c>
      <c r="D69">
        <v>1</v>
      </c>
      <c r="E69">
        <v>0</v>
      </c>
      <c r="F69" s="4">
        <v>18.14</v>
      </c>
      <c r="G69" s="17">
        <f>xls_desktop[[#This Row],[PLN]]/Kusy!$C$3</f>
        <v>21.522324860019452</v>
      </c>
      <c r="H69" s="15">
        <f>xls_desktop[[#This Row],[PLN]]/Kusy!$C$12</f>
        <v>15.547784044512808</v>
      </c>
      <c r="I69" s="12">
        <f>xls_desktop[[#This Row],[EUR]]*Kusy!$C$9</f>
        <v>81.873075999999998</v>
      </c>
    </row>
    <row r="70" spans="1:9">
      <c r="A70" s="1" t="s">
        <v>482</v>
      </c>
      <c r="B70" s="1" t="s">
        <v>483</v>
      </c>
      <c r="C70" s="1" t="s">
        <v>345</v>
      </c>
      <c r="D70">
        <v>1</v>
      </c>
      <c r="E70">
        <v>0</v>
      </c>
      <c r="F70" s="4">
        <v>48.53</v>
      </c>
      <c r="G70" s="17">
        <f>xls_desktop[[#This Row],[PLN]]/Kusy!$C$3</f>
        <v>57.578744512499668</v>
      </c>
      <c r="H70" s="15">
        <f>xls_desktop[[#This Row],[PLN]]/Kusy!$C$12</f>
        <v>41.595036366053286</v>
      </c>
      <c r="I70" s="12">
        <f>xls_desktop[[#This Row],[EUR]]*Kusy!$C$9</f>
        <v>219.035302</v>
      </c>
    </row>
    <row r="71" spans="1:9">
      <c r="A71" s="1" t="s">
        <v>484</v>
      </c>
      <c r="B71" s="1" t="s">
        <v>485</v>
      </c>
      <c r="C71" s="1" t="s">
        <v>345</v>
      </c>
      <c r="D71">
        <v>1</v>
      </c>
      <c r="E71">
        <v>0</v>
      </c>
      <c r="F71" s="4">
        <v>36.409999999999997</v>
      </c>
      <c r="G71" s="17">
        <f>xls_desktop[[#This Row],[PLN]]/Kusy!$C$3</f>
        <v>43.198889093346644</v>
      </c>
      <c r="H71" s="15">
        <f>xls_desktop[[#This Row],[PLN]]/Kusy!$C$12</f>
        <v>31.206991017679783</v>
      </c>
      <c r="I71" s="12">
        <f>xls_desktop[[#This Row],[EUR]]*Kusy!$C$9</f>
        <v>164.33289399999998</v>
      </c>
    </row>
    <row r="72" spans="1:9">
      <c r="A72" s="1" t="s">
        <v>486</v>
      </c>
      <c r="B72" s="1" t="s">
        <v>487</v>
      </c>
      <c r="C72" s="1" t="s">
        <v>345</v>
      </c>
      <c r="D72">
        <v>1</v>
      </c>
      <c r="E72">
        <v>0</v>
      </c>
      <c r="F72" s="4">
        <v>293.8</v>
      </c>
      <c r="G72" s="17">
        <f>xls_desktop[[#This Row],[PLN]]/Kusy!$C$3</f>
        <v>348.58098367550798</v>
      </c>
      <c r="H72" s="15">
        <f>xls_desktop[[#This Row],[PLN]]/Kusy!$C$12</f>
        <v>251.81581875842684</v>
      </c>
      <c r="I72" s="12">
        <f>xls_desktop[[#This Row],[EUR]]*Kusy!$C$9</f>
        <v>1326.03692</v>
      </c>
    </row>
    <row r="73" spans="1:9">
      <c r="A73" s="1" t="s">
        <v>488</v>
      </c>
      <c r="B73" s="1" t="s">
        <v>489</v>
      </c>
      <c r="C73" s="1" t="s">
        <v>345</v>
      </c>
      <c r="D73">
        <v>1</v>
      </c>
      <c r="E73">
        <v>0</v>
      </c>
      <c r="F73" s="4">
        <v>119.6</v>
      </c>
      <c r="G73" s="17">
        <f>xls_desktop[[#This Row],[PLN]]/Kusy!$C$3</f>
        <v>141.90022344312715</v>
      </c>
      <c r="H73" s="15">
        <f>xls_desktop[[#This Row],[PLN]]/Kusy!$C$12</f>
        <v>102.50909436183748</v>
      </c>
      <c r="I73" s="12">
        <f>xls_desktop[[#This Row],[EUR]]*Kusy!$C$9</f>
        <v>539.80264</v>
      </c>
    </row>
    <row r="74" spans="1:9">
      <c r="A74" s="1" t="s">
        <v>490</v>
      </c>
      <c r="B74" s="1" t="s">
        <v>491</v>
      </c>
      <c r="C74" s="1" t="s">
        <v>345</v>
      </c>
      <c r="D74">
        <v>1</v>
      </c>
      <c r="E74">
        <v>0</v>
      </c>
      <c r="F74" s="4">
        <v>32.86</v>
      </c>
      <c r="G74" s="17">
        <f>xls_desktop[[#This Row],[PLN]]/Kusy!$C$3</f>
        <v>38.986967745327405</v>
      </c>
      <c r="H74" s="15">
        <f>xls_desktop[[#This Row],[PLN]]/Kusy!$C$12</f>
        <v>28.164287965969724</v>
      </c>
      <c r="I74" s="12">
        <f>xls_desktop[[#This Row],[EUR]]*Kusy!$C$9</f>
        <v>148.31032399999998</v>
      </c>
    </row>
    <row r="75" spans="1:9">
      <c r="A75" s="1" t="s">
        <v>492</v>
      </c>
      <c r="B75" s="1" t="s">
        <v>493</v>
      </c>
      <c r="C75" s="1" t="s">
        <v>345</v>
      </c>
      <c r="D75">
        <v>1</v>
      </c>
      <c r="E75">
        <v>0</v>
      </c>
      <c r="F75" s="4">
        <v>35.86</v>
      </c>
      <c r="G75" s="17">
        <f>xls_desktop[[#This Row],[PLN]]/Kusy!$C$3</f>
        <v>42.546337898583104</v>
      </c>
      <c r="H75" s="15">
        <f>xls_desktop[[#This Row],[PLN]]/Kusy!$C$12</f>
        <v>30.735586319527521</v>
      </c>
      <c r="I75" s="12">
        <f>xls_desktop[[#This Row],[EUR]]*Kusy!$C$9</f>
        <v>161.85052399999998</v>
      </c>
    </row>
    <row r="76" spans="1:9">
      <c r="A76" s="1" t="s">
        <v>494</v>
      </c>
      <c r="B76" s="1" t="s">
        <v>495</v>
      </c>
      <c r="C76" s="1" t="s">
        <v>345</v>
      </c>
      <c r="D76">
        <v>1</v>
      </c>
      <c r="E76">
        <v>0</v>
      </c>
      <c r="F76" s="4">
        <v>0</v>
      </c>
      <c r="G76" s="17">
        <f>xls_desktop[[#This Row],[PLN]]/Kusy!$C$3</f>
        <v>0</v>
      </c>
      <c r="H76" s="15">
        <f>xls_desktop[[#This Row],[PLN]]/Kusy!$C$12</f>
        <v>0</v>
      </c>
      <c r="I76" s="12">
        <f>xls_desktop[[#This Row],[EUR]]*Kusy!$C$9</f>
        <v>0</v>
      </c>
    </row>
    <row r="77" spans="1:9">
      <c r="A77" s="1" t="s">
        <v>496</v>
      </c>
      <c r="B77" s="1" t="s">
        <v>497</v>
      </c>
      <c r="C77" s="1" t="s">
        <v>345</v>
      </c>
      <c r="D77">
        <v>1</v>
      </c>
      <c r="E77">
        <v>0</v>
      </c>
      <c r="F77" s="4">
        <v>0</v>
      </c>
      <c r="G77" s="17">
        <f>xls_desktop[[#This Row],[PLN]]/Kusy!$C$3</f>
        <v>0</v>
      </c>
      <c r="H77" s="15">
        <f>xls_desktop[[#This Row],[PLN]]/Kusy!$C$12</f>
        <v>0</v>
      </c>
      <c r="I77" s="12">
        <f>xls_desktop[[#This Row],[EUR]]*Kusy!$C$9</f>
        <v>0</v>
      </c>
    </row>
    <row r="78" spans="1:9">
      <c r="A78" s="1" t="s">
        <v>498</v>
      </c>
      <c r="B78" s="1" t="s">
        <v>499</v>
      </c>
      <c r="C78" s="1" t="s">
        <v>345</v>
      </c>
      <c r="D78">
        <v>1</v>
      </c>
      <c r="E78">
        <v>0</v>
      </c>
      <c r="F78" s="4">
        <v>125.86</v>
      </c>
      <c r="G78" s="17">
        <f>xls_desktop[[#This Row],[PLN]]/Kusy!$C$3</f>
        <v>149.32744249625404</v>
      </c>
      <c r="H78" s="15">
        <f>xls_desktop[[#This Row],[PLN]]/Kusy!$C$12</f>
        <v>107.87453692626141</v>
      </c>
      <c r="I78" s="12">
        <f>xls_desktop[[#This Row],[EUR]]*Kusy!$C$9</f>
        <v>568.05652399999997</v>
      </c>
    </row>
    <row r="79" spans="1:9">
      <c r="A79" s="1" t="s">
        <v>500</v>
      </c>
      <c r="B79" s="1" t="s">
        <v>501</v>
      </c>
      <c r="C79" s="1" t="s">
        <v>345</v>
      </c>
      <c r="D79">
        <v>1</v>
      </c>
      <c r="E79">
        <v>0</v>
      </c>
      <c r="F79" s="4">
        <v>23.84</v>
      </c>
      <c r="G79" s="17">
        <f>xls_desktop[[#This Row],[PLN]]/Kusy!$C$3</f>
        <v>28.285128151205274</v>
      </c>
      <c r="H79" s="15">
        <f>xls_desktop[[#This Row],[PLN]]/Kusy!$C$12</f>
        <v>20.43325091627262</v>
      </c>
      <c r="I79" s="12">
        <f>xls_desktop[[#This Row],[EUR]]*Kusy!$C$9</f>
        <v>107.59945599999999</v>
      </c>
    </row>
    <row r="80" spans="1:9">
      <c r="A80" s="1" t="s">
        <v>502</v>
      </c>
      <c r="B80" s="1" t="s">
        <v>503</v>
      </c>
      <c r="C80" s="1" t="s">
        <v>345</v>
      </c>
      <c r="D80">
        <v>1</v>
      </c>
      <c r="E80">
        <v>0</v>
      </c>
      <c r="F80" s="4">
        <v>62.95</v>
      </c>
      <c r="G80" s="17">
        <f>xls_desktop[[#This Row],[PLN]]/Kusy!$C$3</f>
        <v>74.687450382482069</v>
      </c>
      <c r="H80" s="15">
        <f>xls_desktop[[#This Row],[PLN]]/Kusy!$C$12</f>
        <v>53.954410452154427</v>
      </c>
      <c r="I80" s="12">
        <f>xls_desktop[[#This Row],[EUR]]*Kusy!$C$9</f>
        <v>284.11853000000002</v>
      </c>
    </row>
    <row r="81" spans="1:9">
      <c r="A81" s="1" t="s">
        <v>504</v>
      </c>
      <c r="B81" s="1" t="s">
        <v>505</v>
      </c>
      <c r="C81" s="1" t="s">
        <v>345</v>
      </c>
      <c r="D81">
        <v>1</v>
      </c>
      <c r="E81">
        <v>0</v>
      </c>
      <c r="F81" s="4">
        <v>24.73</v>
      </c>
      <c r="G81" s="17">
        <f>xls_desktop[[#This Row],[PLN]]/Kusy!$C$3</f>
        <v>29.341074630004471</v>
      </c>
      <c r="H81" s="15">
        <f>xls_desktop[[#This Row],[PLN]]/Kusy!$C$12</f>
        <v>21.1960694278281</v>
      </c>
      <c r="I81" s="12">
        <f>xls_desktop[[#This Row],[EUR]]*Kusy!$C$9</f>
        <v>111.616382</v>
      </c>
    </row>
    <row r="82" spans="1:9">
      <c r="A82" s="1" t="s">
        <v>506</v>
      </c>
      <c r="B82" s="1" t="s">
        <v>507</v>
      </c>
      <c r="C82" s="1" t="s">
        <v>345</v>
      </c>
      <c r="D82">
        <v>1</v>
      </c>
      <c r="E82">
        <v>0</v>
      </c>
      <c r="F82" s="4">
        <v>17.03</v>
      </c>
      <c r="G82" s="17">
        <f>xls_desktop[[#This Row],[PLN]]/Kusy!$C$3</f>
        <v>20.205357903314844</v>
      </c>
      <c r="H82" s="15">
        <f>xls_desktop[[#This Row],[PLN]]/Kusy!$C$12</f>
        <v>14.596403653696424</v>
      </c>
      <c r="I82" s="12">
        <f>xls_desktop[[#This Row],[EUR]]*Kusy!$C$9</f>
        <v>76.863202000000001</v>
      </c>
    </row>
    <row r="83" spans="1:9">
      <c r="A83" s="1" t="s">
        <v>508</v>
      </c>
      <c r="B83" s="1" t="s">
        <v>509</v>
      </c>
      <c r="C83" s="1" t="s">
        <v>345</v>
      </c>
      <c r="D83">
        <v>1</v>
      </c>
      <c r="E83">
        <v>0</v>
      </c>
      <c r="F83" s="4">
        <v>12.63</v>
      </c>
      <c r="G83" s="17">
        <f>xls_desktop[[#This Row],[PLN]]/Kusy!$C$3</f>
        <v>14.984948345206488</v>
      </c>
      <c r="H83" s="15">
        <f>xls_desktop[[#This Row],[PLN]]/Kusy!$C$12</f>
        <v>10.825166068478323</v>
      </c>
      <c r="I83" s="12">
        <f>xls_desktop[[#This Row],[EUR]]*Kusy!$C$9</f>
        <v>57.004242000000005</v>
      </c>
    </row>
    <row r="84" spans="1:9">
      <c r="A84" s="1" t="s">
        <v>510</v>
      </c>
      <c r="B84" s="1" t="s">
        <v>511</v>
      </c>
      <c r="C84" s="1" t="s">
        <v>345</v>
      </c>
      <c r="D84">
        <v>1</v>
      </c>
      <c r="E84">
        <v>0</v>
      </c>
      <c r="F84" s="4">
        <v>20.96</v>
      </c>
      <c r="G84" s="17">
        <f>xls_desktop[[#This Row],[PLN]]/Kusy!$C$3</f>
        <v>24.86813280407981</v>
      </c>
      <c r="H84" s="15">
        <f>xls_desktop[[#This Row],[PLN]]/Kusy!$C$12</f>
        <v>17.964804496857138</v>
      </c>
      <c r="I84" s="12">
        <f>xls_desktop[[#This Row],[EUR]]*Kusy!$C$9</f>
        <v>94.600864000000001</v>
      </c>
    </row>
    <row r="85" spans="1:9">
      <c r="A85" s="1" t="s">
        <v>512</v>
      </c>
      <c r="B85" s="1" t="s">
        <v>513</v>
      </c>
      <c r="C85" s="1" t="s">
        <v>345</v>
      </c>
      <c r="D85">
        <v>1</v>
      </c>
      <c r="E85">
        <v>0</v>
      </c>
      <c r="F85" s="4">
        <v>10.220000000000001</v>
      </c>
      <c r="G85" s="17">
        <f>xls_desktop[[#This Row],[PLN]]/Kusy!$C$3</f>
        <v>12.125587655424409</v>
      </c>
      <c r="H85" s="15">
        <f>xls_desktop[[#This Row],[PLN]]/Kusy!$C$12</f>
        <v>8.7595563911202259</v>
      </c>
      <c r="I85" s="12">
        <f>xls_desktop[[#This Row],[EUR]]*Kusy!$C$9</f>
        <v>46.126947999999999</v>
      </c>
    </row>
    <row r="86" spans="1:9">
      <c r="A86" s="1" t="s">
        <v>514</v>
      </c>
      <c r="B86" s="1" t="s">
        <v>515</v>
      </c>
      <c r="C86" s="1" t="s">
        <v>345</v>
      </c>
      <c r="D86">
        <v>1</v>
      </c>
      <c r="E86">
        <v>0</v>
      </c>
      <c r="F86" s="4">
        <v>29.51</v>
      </c>
      <c r="G86" s="17">
        <f>xls_desktop[[#This Row],[PLN]]/Kusy!$C$3</f>
        <v>35.012337740858548</v>
      </c>
      <c r="H86" s="15">
        <f>xls_desktop[[#This Row],[PLN]]/Kusy!$C$12</f>
        <v>25.293004804496857</v>
      </c>
      <c r="I86" s="12">
        <f>xls_desktop[[#This Row],[EUR]]*Kusy!$C$9</f>
        <v>133.19043400000001</v>
      </c>
    </row>
    <row r="87" spans="1:9">
      <c r="A87" s="1" t="s">
        <v>516</v>
      </c>
      <c r="B87" s="1" t="s">
        <v>517</v>
      </c>
      <c r="C87" s="1" t="s">
        <v>345</v>
      </c>
      <c r="D87">
        <v>1</v>
      </c>
      <c r="E87">
        <v>0</v>
      </c>
      <c r="F87" s="4">
        <v>18.57</v>
      </c>
      <c r="G87" s="17">
        <f>xls_desktop[[#This Row],[PLN]]/Kusy!$C$3</f>
        <v>22.032501248652771</v>
      </c>
      <c r="H87" s="15">
        <f>xls_desktop[[#This Row],[PLN]]/Kusy!$C$12</f>
        <v>15.916336808522759</v>
      </c>
      <c r="I87" s="12">
        <f>xls_desktop[[#This Row],[EUR]]*Kusy!$C$9</f>
        <v>83.813838000000004</v>
      </c>
    </row>
    <row r="88" spans="1:9">
      <c r="A88" s="1" t="s">
        <v>518</v>
      </c>
      <c r="B88" s="1" t="s">
        <v>519</v>
      </c>
      <c r="C88" s="1" t="s">
        <v>345</v>
      </c>
      <c r="D88">
        <v>1</v>
      </c>
      <c r="E88">
        <v>0</v>
      </c>
      <c r="F88" s="4">
        <v>49.81</v>
      </c>
      <c r="G88" s="17">
        <f>xls_desktop[[#This Row],[PLN]]/Kusy!$C$3</f>
        <v>59.097409111222106</v>
      </c>
      <c r="H88" s="15">
        <f>xls_desktop[[#This Row],[PLN]]/Kusy!$C$12</f>
        <v>42.69212366357128</v>
      </c>
      <c r="I88" s="12">
        <f>xls_desktop[[#This Row],[EUR]]*Kusy!$C$9</f>
        <v>224.812454</v>
      </c>
    </row>
    <row r="89" spans="1:9">
      <c r="A89" s="1" t="s">
        <v>520</v>
      </c>
      <c r="B89" s="1" t="s">
        <v>521</v>
      </c>
      <c r="C89" s="1" t="s">
        <v>345</v>
      </c>
      <c r="D89">
        <v>1</v>
      </c>
      <c r="E89">
        <v>0</v>
      </c>
      <c r="F89" s="4">
        <v>49.81</v>
      </c>
      <c r="G89" s="17">
        <f>xls_desktop[[#This Row],[PLN]]/Kusy!$C$3</f>
        <v>59.097409111222106</v>
      </c>
      <c r="H89" s="15">
        <f>xls_desktop[[#This Row],[PLN]]/Kusy!$C$12</f>
        <v>42.69212366357128</v>
      </c>
      <c r="I89" s="12">
        <f>xls_desktop[[#This Row],[EUR]]*Kusy!$C$9</f>
        <v>224.812454</v>
      </c>
    </row>
    <row r="90" spans="1:9">
      <c r="A90" s="1" t="s">
        <v>522</v>
      </c>
      <c r="B90" s="1" t="s">
        <v>523</v>
      </c>
      <c r="C90" s="1" t="s">
        <v>345</v>
      </c>
      <c r="D90">
        <v>1</v>
      </c>
      <c r="E90">
        <v>0</v>
      </c>
      <c r="F90" s="4">
        <v>51.37</v>
      </c>
      <c r="G90" s="17">
        <f>xls_desktop[[#This Row],[PLN]]/Kusy!$C$3</f>
        <v>60.948281590915059</v>
      </c>
      <c r="H90" s="15">
        <f>xls_desktop[[#This Row],[PLN]]/Kusy!$C$12</f>
        <v>44.029198807421331</v>
      </c>
      <c r="I90" s="12">
        <f>xls_desktop[[#This Row],[EUR]]*Kusy!$C$9</f>
        <v>231.85335799999999</v>
      </c>
    </row>
    <row r="91" spans="1:9">
      <c r="A91" s="1" t="s">
        <v>524</v>
      </c>
      <c r="B91" s="1" t="s">
        <v>525</v>
      </c>
      <c r="C91" s="1" t="s">
        <v>345</v>
      </c>
      <c r="D91">
        <v>1</v>
      </c>
      <c r="E91">
        <v>0</v>
      </c>
      <c r="F91" s="4">
        <v>52.93</v>
      </c>
      <c r="G91" s="17">
        <f>xls_desktop[[#This Row],[PLN]]/Kusy!$C$3</f>
        <v>62.799154070608026</v>
      </c>
      <c r="H91" s="15">
        <f>xls_desktop[[#This Row],[PLN]]/Kusy!$C$12</f>
        <v>45.366273951271388</v>
      </c>
      <c r="I91" s="12">
        <f>xls_desktop[[#This Row],[EUR]]*Kusy!$C$9</f>
        <v>238.894262</v>
      </c>
    </row>
    <row r="92" spans="1:9">
      <c r="A92" s="1" t="s">
        <v>526</v>
      </c>
      <c r="B92" s="1" t="s">
        <v>527</v>
      </c>
      <c r="C92" s="1" t="s">
        <v>345</v>
      </c>
      <c r="D92">
        <v>1</v>
      </c>
      <c r="E92">
        <v>0</v>
      </c>
      <c r="F92" s="4">
        <v>46.7</v>
      </c>
      <c r="G92" s="17">
        <f>xls_desktop[[#This Row],[PLN]]/Kusy!$C$3</f>
        <v>55.407528719013698</v>
      </c>
      <c r="H92" s="15">
        <f>xls_desktop[[#This Row],[PLN]]/Kusy!$C$12</f>
        <v>40.026544370383029</v>
      </c>
      <c r="I92" s="12">
        <f>xls_desktop[[#This Row],[EUR]]*Kusy!$C$9</f>
        <v>210.77578</v>
      </c>
    </row>
    <row r="93" spans="1:9">
      <c r="A93" s="1" t="s">
        <v>528</v>
      </c>
      <c r="B93" s="1" t="s">
        <v>529</v>
      </c>
      <c r="C93" s="1" t="s">
        <v>345</v>
      </c>
      <c r="D93">
        <v>1</v>
      </c>
      <c r="E93">
        <v>0</v>
      </c>
      <c r="F93" s="4">
        <v>29.51</v>
      </c>
      <c r="G93" s="17">
        <f>xls_desktop[[#This Row],[PLN]]/Kusy!$C$3</f>
        <v>35.012337740858548</v>
      </c>
      <c r="H93" s="15">
        <f>xls_desktop[[#This Row],[PLN]]/Kusy!$C$12</f>
        <v>25.293004804496857</v>
      </c>
      <c r="I93" s="12">
        <f>xls_desktop[[#This Row],[EUR]]*Kusy!$C$9</f>
        <v>133.19043400000001</v>
      </c>
    </row>
    <row r="94" spans="1:9">
      <c r="A94" s="1" t="s">
        <v>530</v>
      </c>
      <c r="B94" s="1" t="s">
        <v>531</v>
      </c>
      <c r="C94" s="1" t="s">
        <v>345</v>
      </c>
      <c r="D94">
        <v>1</v>
      </c>
      <c r="E94">
        <v>0</v>
      </c>
      <c r="F94" s="4">
        <v>31.08</v>
      </c>
      <c r="G94" s="17">
        <f>xls_desktop[[#This Row],[PLN]]/Kusy!$C$3</f>
        <v>36.875074787729027</v>
      </c>
      <c r="H94" s="15">
        <f>xls_desktop[[#This Row],[PLN]]/Kusy!$C$12</f>
        <v>26.638650942858767</v>
      </c>
      <c r="I94" s="12">
        <f>xls_desktop[[#This Row],[EUR]]*Kusy!$C$9</f>
        <v>140.27647199999998</v>
      </c>
    </row>
    <row r="95" spans="1:9">
      <c r="A95" s="1" t="s">
        <v>532</v>
      </c>
      <c r="B95" s="1" t="s">
        <v>533</v>
      </c>
      <c r="C95" s="1" t="s">
        <v>345</v>
      </c>
      <c r="D95">
        <v>1</v>
      </c>
      <c r="E95">
        <v>0</v>
      </c>
      <c r="F95" s="4">
        <v>18.57</v>
      </c>
      <c r="G95" s="17">
        <f>xls_desktop[[#This Row],[PLN]]/Kusy!$C$3</f>
        <v>22.032501248652771</v>
      </c>
      <c r="H95" s="15">
        <f>xls_desktop[[#This Row],[PLN]]/Kusy!$C$12</f>
        <v>15.916336808522759</v>
      </c>
      <c r="I95" s="12">
        <f>xls_desktop[[#This Row],[EUR]]*Kusy!$C$9</f>
        <v>83.813838000000004</v>
      </c>
    </row>
    <row r="96" spans="1:9">
      <c r="A96" s="1" t="s">
        <v>534</v>
      </c>
      <c r="B96" s="1" t="s">
        <v>535</v>
      </c>
      <c r="C96" s="1" t="s">
        <v>345</v>
      </c>
      <c r="D96">
        <v>1</v>
      </c>
      <c r="E96">
        <v>0</v>
      </c>
      <c r="F96" s="4">
        <v>52.42</v>
      </c>
      <c r="G96" s="17">
        <f>xls_desktop[[#This Row],[PLN]]/Kusy!$C$3</f>
        <v>62.19406114455456</v>
      </c>
      <c r="H96" s="15">
        <f>xls_desktop[[#This Row],[PLN]]/Kusy!$C$12</f>
        <v>44.929153231166559</v>
      </c>
      <c r="I96" s="12">
        <f>xls_desktop[[#This Row],[EUR]]*Kusy!$C$9</f>
        <v>236.59242800000001</v>
      </c>
    </row>
    <row r="97" spans="1:12">
      <c r="A97" s="1" t="s">
        <v>536</v>
      </c>
      <c r="B97" s="1" t="s">
        <v>537</v>
      </c>
      <c r="C97" s="1" t="s">
        <v>345</v>
      </c>
      <c r="D97">
        <v>1</v>
      </c>
      <c r="E97">
        <v>0</v>
      </c>
      <c r="F97" s="4">
        <v>116.97</v>
      </c>
      <c r="G97" s="17">
        <f>xls_desktop[[#This Row],[PLN]]/Kusy!$C$3</f>
        <v>138.77984227543968</v>
      </c>
      <c r="H97" s="15">
        <f>xls_desktop[[#This Row],[PLN]]/Kusy!$C$12</f>
        <v>100.25492280521848</v>
      </c>
      <c r="I97" s="12">
        <f>xls_desktop[[#This Row],[EUR]]*Kusy!$C$9</f>
        <v>527.93239800000003</v>
      </c>
    </row>
    <row r="98" spans="1:12">
      <c r="A98" s="1" t="s">
        <v>538</v>
      </c>
      <c r="B98" s="1" t="s">
        <v>539</v>
      </c>
      <c r="C98" s="1" t="s">
        <v>345</v>
      </c>
      <c r="D98">
        <v>1</v>
      </c>
      <c r="E98">
        <v>0</v>
      </c>
      <c r="F98" s="4">
        <v>52.93</v>
      </c>
      <c r="G98" s="17">
        <f>xls_desktop[[#This Row],[PLN]]/Kusy!$C$3</f>
        <v>62.799154070608026</v>
      </c>
      <c r="H98" s="15">
        <f>xls_desktop[[#This Row],[PLN]]/Kusy!$C$12</f>
        <v>45.366273951271388</v>
      </c>
      <c r="I98" s="12">
        <f>xls_desktop[[#This Row],[EUR]]*Kusy!$C$9</f>
        <v>238.894262</v>
      </c>
    </row>
    <row r="99" spans="1:12">
      <c r="A99" s="1" t="s">
        <v>540</v>
      </c>
      <c r="B99" s="1" t="s">
        <v>541</v>
      </c>
      <c r="C99" s="1" t="s">
        <v>345</v>
      </c>
      <c r="D99">
        <v>1</v>
      </c>
      <c r="E99">
        <v>0</v>
      </c>
      <c r="F99" s="4">
        <v>48.24</v>
      </c>
      <c r="G99" s="17">
        <f>xls_desktop[[#This Row],[PLN]]/Kusy!$C$3</f>
        <v>57.234672064351621</v>
      </c>
      <c r="H99" s="15">
        <f>xls_desktop[[#This Row],[PLN]]/Kusy!$C$12</f>
        <v>41.346477525209366</v>
      </c>
      <c r="I99" s="12">
        <f>xls_desktop[[#This Row],[EUR]]*Kusy!$C$9</f>
        <v>217.726416</v>
      </c>
    </row>
    <row r="100" spans="1:12">
      <c r="A100" s="1"/>
      <c r="B100" s="1"/>
      <c r="C100" s="1"/>
      <c r="D100">
        <f>SUBTOTAL(109,xls_desktop[QTY1])</f>
        <v>354</v>
      </c>
      <c r="E100">
        <f>SUBTOTAL(109,xls_desktop[QTY2])</f>
        <v>0</v>
      </c>
      <c r="I100" s="23"/>
    </row>
    <row r="110" spans="1:12">
      <c r="L110" s="4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2073C-58C5-4D97-B125-EAC594777675}">
  <sheetPr codeName="Arkusz3"/>
  <dimension ref="A1:I124"/>
  <sheetViews>
    <sheetView topLeftCell="A103" zoomScaleNormal="100" workbookViewId="0">
      <selection activeCell="B19" sqref="B19"/>
    </sheetView>
  </sheetViews>
  <sheetFormatPr defaultRowHeight="15"/>
  <cols>
    <col min="1" max="1" width="20" bestFit="1" customWidth="1"/>
    <col min="2" max="2" width="37" bestFit="1" customWidth="1"/>
    <col min="3" max="3" width="12.42578125" bestFit="1" customWidth="1"/>
    <col min="4" max="5" width="7.85546875" bestFit="1" customWidth="1"/>
    <col min="6" max="6" width="8.28515625" style="4" bestFit="1" customWidth="1"/>
    <col min="7" max="7" width="8.140625" style="17" bestFit="1" customWidth="1"/>
    <col min="8" max="8" width="8.42578125" style="15" bestFit="1" customWidth="1"/>
    <col min="9" max="9" width="8.7109375" style="13" bestFit="1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s="4" t="s">
        <v>5</v>
      </c>
      <c r="G1" s="17" t="s">
        <v>6</v>
      </c>
      <c r="H1" s="15" t="s">
        <v>7</v>
      </c>
      <c r="I1" s="13" t="s">
        <v>8</v>
      </c>
    </row>
    <row r="2" spans="1:9">
      <c r="A2" s="1" t="s">
        <v>542</v>
      </c>
      <c r="B2" s="1" t="s">
        <v>543</v>
      </c>
      <c r="C2" s="1" t="s">
        <v>544</v>
      </c>
      <c r="D2">
        <v>30</v>
      </c>
      <c r="E2">
        <v>0</v>
      </c>
      <c r="F2" s="4">
        <v>26.45</v>
      </c>
      <c r="G2" s="17">
        <f>xls_monitor[[#This Row],[PLN]]/Kusy!$C$3</f>
        <v>31.381780184537735</v>
      </c>
      <c r="H2" s="15">
        <f>xls_monitor[[#This Row],[PLN]]/Kusy!$C$12</f>
        <v>22.670280483867902</v>
      </c>
      <c r="I2" s="13">
        <f>xls_monitor[[#This Row],[EUR]]*Kusy!$C$9</f>
        <v>119.37943</v>
      </c>
    </row>
    <row r="3" spans="1:9">
      <c r="A3" s="1" t="s">
        <v>545</v>
      </c>
      <c r="B3" s="1" t="s">
        <v>546</v>
      </c>
      <c r="C3" s="1" t="s">
        <v>547</v>
      </c>
      <c r="D3">
        <v>16</v>
      </c>
      <c r="E3">
        <v>0</v>
      </c>
      <c r="F3" s="4">
        <v>15.87</v>
      </c>
      <c r="G3" s="17">
        <f>xls_monitor[[#This Row],[PLN]]/Kusy!$C$3</f>
        <v>18.829068110722641</v>
      </c>
      <c r="H3" s="15">
        <f>xls_monitor[[#This Row],[PLN]]/Kusy!$C$12</f>
        <v>13.602168290320742</v>
      </c>
      <c r="I3" s="13">
        <f>xls_monitor[[#This Row],[EUR]]*Kusy!$C$9</f>
        <v>71.627657999999997</v>
      </c>
    </row>
    <row r="4" spans="1:9">
      <c r="A4" s="1" t="s">
        <v>548</v>
      </c>
      <c r="B4" s="1" t="s">
        <v>549</v>
      </c>
      <c r="C4" s="1" t="s">
        <v>547</v>
      </c>
      <c r="D4">
        <v>11</v>
      </c>
      <c r="E4">
        <v>0</v>
      </c>
      <c r="F4" s="4">
        <v>15.06</v>
      </c>
      <c r="G4" s="17">
        <f>xls_monitor[[#This Row],[PLN]]/Kusy!$C$3</f>
        <v>17.868038169343603</v>
      </c>
      <c r="H4" s="15">
        <f>xls_monitor[[#This Row],[PLN]]/Kusy!$C$12</f>
        <v>12.907917734860138</v>
      </c>
      <c r="I4" s="13">
        <f>xls_monitor[[#This Row],[EUR]]*Kusy!$C$9</f>
        <v>67.971804000000006</v>
      </c>
    </row>
    <row r="5" spans="1:9">
      <c r="A5" s="1" t="s">
        <v>550</v>
      </c>
      <c r="B5" s="1" t="s">
        <v>551</v>
      </c>
      <c r="C5" s="1" t="s">
        <v>547</v>
      </c>
      <c r="D5">
        <v>9</v>
      </c>
      <c r="E5">
        <v>0</v>
      </c>
      <c r="F5" s="4">
        <v>26.21</v>
      </c>
      <c r="G5" s="17">
        <f>xls_monitor[[#This Row],[PLN]]/Kusy!$C$3</f>
        <v>31.09703057227728</v>
      </c>
      <c r="H5" s="15">
        <f>xls_monitor[[#This Row],[PLN]]/Kusy!$C$12</f>
        <v>22.46457661558328</v>
      </c>
      <c r="I5" s="13">
        <f>xls_monitor[[#This Row],[EUR]]*Kusy!$C$9</f>
        <v>118.29621400000001</v>
      </c>
    </row>
    <row r="6" spans="1:9">
      <c r="A6" s="1" t="s">
        <v>552</v>
      </c>
      <c r="B6" s="1" t="s">
        <v>553</v>
      </c>
      <c r="C6" s="1" t="s">
        <v>547</v>
      </c>
      <c r="D6">
        <v>7</v>
      </c>
      <c r="E6">
        <v>0</v>
      </c>
      <c r="F6" s="4">
        <v>14.81</v>
      </c>
      <c r="G6" s="17">
        <f>xls_monitor[[#This Row],[PLN]]/Kusy!$C$3</f>
        <v>17.571423989905625</v>
      </c>
      <c r="H6" s="15">
        <f>xls_monitor[[#This Row],[PLN]]/Kusy!$C$12</f>
        <v>12.693642872063654</v>
      </c>
      <c r="I6" s="13">
        <f>xls_monitor[[#This Row],[EUR]]*Kusy!$C$9</f>
        <v>66.843453999999994</v>
      </c>
    </row>
    <row r="7" spans="1:9">
      <c r="A7" s="1" t="s">
        <v>554</v>
      </c>
      <c r="B7" s="1" t="s">
        <v>555</v>
      </c>
      <c r="C7" s="1" t="s">
        <v>547</v>
      </c>
      <c r="D7">
        <v>7</v>
      </c>
      <c r="E7">
        <v>0</v>
      </c>
      <c r="F7" s="4">
        <v>19.46</v>
      </c>
      <c r="G7" s="17">
        <f>xls_monitor[[#This Row],[PLN]]/Kusy!$C$3</f>
        <v>23.08844772745196</v>
      </c>
      <c r="H7" s="15">
        <f>xls_monitor[[#This Row],[PLN]]/Kusy!$C$12</f>
        <v>16.679155320078237</v>
      </c>
      <c r="I7" s="13">
        <f>xls_monitor[[#This Row],[EUR]]*Kusy!$C$9</f>
        <v>87.830764000000002</v>
      </c>
    </row>
    <row r="8" spans="1:9">
      <c r="A8" s="1" t="s">
        <v>556</v>
      </c>
      <c r="B8" s="1" t="s">
        <v>557</v>
      </c>
      <c r="C8" s="1" t="s">
        <v>558</v>
      </c>
      <c r="D8">
        <v>7</v>
      </c>
      <c r="E8">
        <v>0</v>
      </c>
      <c r="F8" s="4">
        <v>54.36</v>
      </c>
      <c r="G8" s="17">
        <f>xls_monitor[[#This Row],[PLN]]/Kusy!$C$3</f>
        <v>64.495787176993247</v>
      </c>
      <c r="H8" s="15">
        <f>xls_monitor[[#This Row],[PLN]]/Kusy!$C$12</f>
        <v>46.591926166467267</v>
      </c>
      <c r="I8" s="13">
        <f>xls_monitor[[#This Row],[EUR]]*Kusy!$C$9</f>
        <v>245.34842399999999</v>
      </c>
    </row>
    <row r="9" spans="1:9">
      <c r="A9" s="1" t="s">
        <v>559</v>
      </c>
      <c r="B9" s="1" t="s">
        <v>560</v>
      </c>
      <c r="C9" s="1" t="s">
        <v>558</v>
      </c>
      <c r="D9">
        <v>7</v>
      </c>
      <c r="E9">
        <v>0</v>
      </c>
      <c r="F9" s="4">
        <v>69.55</v>
      </c>
      <c r="G9" s="17">
        <f>xls_monitor[[#This Row],[PLN]]/Kusy!$C$3</f>
        <v>82.518064719644599</v>
      </c>
      <c r="H9" s="15">
        <f>xls_monitor[[#This Row],[PLN]]/Kusy!$C$12</f>
        <v>59.611266829981574</v>
      </c>
      <c r="I9" s="13">
        <f>xls_monitor[[#This Row],[EUR]]*Kusy!$C$9</f>
        <v>313.90697</v>
      </c>
    </row>
    <row r="10" spans="1:9">
      <c r="A10" s="1" t="s">
        <v>561</v>
      </c>
      <c r="B10" s="1" t="s">
        <v>562</v>
      </c>
      <c r="C10" s="1" t="s">
        <v>547</v>
      </c>
      <c r="D10">
        <v>6</v>
      </c>
      <c r="E10">
        <v>0</v>
      </c>
      <c r="F10" s="4">
        <v>17.87</v>
      </c>
      <c r="G10" s="17">
        <f>xls_monitor[[#This Row],[PLN]]/Kusy!$C$3</f>
        <v>21.201981546226442</v>
      </c>
      <c r="H10" s="15">
        <f>xls_monitor[[#This Row],[PLN]]/Kusy!$C$12</f>
        <v>15.316367192692608</v>
      </c>
      <c r="I10" s="13">
        <f>xls_monitor[[#This Row],[EUR]]*Kusy!$C$9</f>
        <v>80.654458000000005</v>
      </c>
    </row>
    <row r="11" spans="1:9">
      <c r="A11" s="1" t="s">
        <v>563</v>
      </c>
      <c r="B11" s="1" t="s">
        <v>564</v>
      </c>
      <c r="C11" s="1" t="s">
        <v>565</v>
      </c>
      <c r="D11">
        <v>6</v>
      </c>
      <c r="E11">
        <v>0</v>
      </c>
      <c r="F11" s="4">
        <v>41.68</v>
      </c>
      <c r="G11" s="17">
        <f>xls_monitor[[#This Row],[PLN]]/Kusy!$C$3</f>
        <v>49.451515995899157</v>
      </c>
      <c r="H11" s="15">
        <f>xls_monitor[[#This Row],[PLN]]/Kusy!$C$12</f>
        <v>35.723905125429646</v>
      </c>
      <c r="I11" s="13">
        <f>xls_monitor[[#This Row],[EUR]]*Kusy!$C$9</f>
        <v>188.11851199999998</v>
      </c>
    </row>
    <row r="12" spans="1:9">
      <c r="A12" s="1" t="s">
        <v>566</v>
      </c>
      <c r="B12" s="1" t="s">
        <v>567</v>
      </c>
      <c r="C12" s="1" t="s">
        <v>547</v>
      </c>
      <c r="D12">
        <v>5</v>
      </c>
      <c r="E12">
        <v>0</v>
      </c>
      <c r="F12" s="4">
        <v>26.29</v>
      </c>
      <c r="G12" s="17">
        <f>xls_monitor[[#This Row],[PLN]]/Kusy!$C$3</f>
        <v>31.191947109697431</v>
      </c>
      <c r="H12" s="15">
        <f>xls_monitor[[#This Row],[PLN]]/Kusy!$C$12</f>
        <v>22.533144571678154</v>
      </c>
      <c r="I12" s="13">
        <f>xls_monitor[[#This Row],[EUR]]*Kusy!$C$9</f>
        <v>118.657286</v>
      </c>
    </row>
    <row r="13" spans="1:9">
      <c r="A13" s="1" t="s">
        <v>568</v>
      </c>
      <c r="B13" s="1" t="s">
        <v>569</v>
      </c>
      <c r="C13" s="1" t="s">
        <v>544</v>
      </c>
      <c r="D13">
        <v>5</v>
      </c>
      <c r="E13">
        <v>0</v>
      </c>
      <c r="F13" s="4">
        <v>15.87</v>
      </c>
      <c r="G13" s="17">
        <f>xls_monitor[[#This Row],[PLN]]/Kusy!$C$3</f>
        <v>18.829068110722641</v>
      </c>
      <c r="H13" s="15">
        <f>xls_monitor[[#This Row],[PLN]]/Kusy!$C$12</f>
        <v>13.602168290320742</v>
      </c>
      <c r="I13" s="13">
        <f>xls_monitor[[#This Row],[EUR]]*Kusy!$C$9</f>
        <v>71.627657999999997</v>
      </c>
    </row>
    <row r="14" spans="1:9">
      <c r="A14" s="1" t="s">
        <v>570</v>
      </c>
      <c r="B14" s="1" t="s">
        <v>571</v>
      </c>
      <c r="C14" s="1" t="s">
        <v>547</v>
      </c>
      <c r="D14">
        <v>4</v>
      </c>
      <c r="E14">
        <v>0</v>
      </c>
      <c r="F14" s="4">
        <v>14.25</v>
      </c>
      <c r="G14" s="17">
        <f>xls_monitor[[#This Row],[PLN]]/Kusy!$C$3</f>
        <v>16.907008227964564</v>
      </c>
      <c r="H14" s="15">
        <f>xls_monitor[[#This Row],[PLN]]/Kusy!$C$12</f>
        <v>12.213667179399533</v>
      </c>
      <c r="I14" s="13">
        <f>xls_monitor[[#This Row],[EUR]]*Kusy!$C$9</f>
        <v>64.315950000000001</v>
      </c>
    </row>
    <row r="15" spans="1:9">
      <c r="A15" s="1" t="s">
        <v>572</v>
      </c>
      <c r="B15" s="1" t="s">
        <v>573</v>
      </c>
      <c r="C15" s="1" t="s">
        <v>547</v>
      </c>
      <c r="D15">
        <v>4</v>
      </c>
      <c r="E15">
        <v>0</v>
      </c>
      <c r="F15" s="4">
        <v>26.83</v>
      </c>
      <c r="G15" s="17">
        <f>xls_monitor[[#This Row],[PLN]]/Kusy!$C$3</f>
        <v>31.832633737283452</v>
      </c>
      <c r="H15" s="15">
        <f>xls_monitor[[#This Row],[PLN]]/Kusy!$C$12</f>
        <v>22.995978275318556</v>
      </c>
      <c r="I15" s="13">
        <f>xls_monitor[[#This Row],[EUR]]*Kusy!$C$9</f>
        <v>121.09452199999998</v>
      </c>
    </row>
    <row r="16" spans="1:9">
      <c r="A16" s="1" t="s">
        <v>574</v>
      </c>
      <c r="B16" s="1" t="s">
        <v>575</v>
      </c>
      <c r="C16" s="1" t="s">
        <v>576</v>
      </c>
      <c r="D16">
        <v>4</v>
      </c>
      <c r="E16">
        <v>0</v>
      </c>
      <c r="F16" s="4">
        <v>23.44</v>
      </c>
      <c r="G16" s="17">
        <f>xls_monitor[[#This Row],[PLN]]/Kusy!$C$3</f>
        <v>27.810545464104518</v>
      </c>
      <c r="H16" s="15">
        <f>xls_monitor[[#This Row],[PLN]]/Kusy!$C$12</f>
        <v>20.090411135798249</v>
      </c>
      <c r="I16" s="13">
        <f>xls_monitor[[#This Row],[EUR]]*Kusy!$C$9</f>
        <v>105.794096</v>
      </c>
    </row>
    <row r="17" spans="1:9">
      <c r="A17" s="1" t="s">
        <v>577</v>
      </c>
      <c r="B17" s="1" t="s">
        <v>578</v>
      </c>
      <c r="C17" s="1" t="s">
        <v>547</v>
      </c>
      <c r="D17">
        <v>3</v>
      </c>
      <c r="E17">
        <v>0</v>
      </c>
      <c r="F17" s="4">
        <v>10.51</v>
      </c>
      <c r="G17" s="17">
        <f>xls_monitor[[#This Row],[PLN]]/Kusy!$C$3</f>
        <v>12.469660103572462</v>
      </c>
      <c r="H17" s="15">
        <f>xls_monitor[[#This Row],[PLN]]/Kusy!$C$12</f>
        <v>9.0081152319641458</v>
      </c>
      <c r="I17" s="13">
        <f>xls_monitor[[#This Row],[EUR]]*Kusy!$C$9</f>
        <v>47.435834</v>
      </c>
    </row>
    <row r="18" spans="1:9">
      <c r="A18" s="1" t="s">
        <v>579</v>
      </c>
      <c r="B18" s="1" t="s">
        <v>580</v>
      </c>
      <c r="C18" s="1" t="s">
        <v>547</v>
      </c>
      <c r="D18">
        <v>3</v>
      </c>
      <c r="E18">
        <v>0</v>
      </c>
      <c r="F18" s="4">
        <v>17.399999999999999</v>
      </c>
      <c r="G18" s="17">
        <f>xls_monitor[[#This Row],[PLN]]/Kusy!$C$3</f>
        <v>20.644346888883046</v>
      </c>
      <c r="H18" s="15">
        <f>xls_monitor[[#This Row],[PLN]]/Kusy!$C$12</f>
        <v>14.913530450635218</v>
      </c>
      <c r="I18" s="13">
        <f>xls_monitor[[#This Row],[EUR]]*Kusy!$C$9</f>
        <v>78.533159999999995</v>
      </c>
    </row>
    <row r="19" spans="1:9">
      <c r="A19" s="1" t="s">
        <v>581</v>
      </c>
      <c r="B19" s="1" t="s">
        <v>582</v>
      </c>
      <c r="C19" s="1" t="s">
        <v>547</v>
      </c>
      <c r="D19">
        <v>3</v>
      </c>
      <c r="E19">
        <v>0</v>
      </c>
      <c r="F19" s="4">
        <v>26.03</v>
      </c>
      <c r="G19" s="17">
        <f>xls_monitor[[#This Row],[PLN]]/Kusy!$C$3</f>
        <v>30.883468363081938</v>
      </c>
      <c r="H19" s="15">
        <f>xls_monitor[[#This Row],[PLN]]/Kusy!$C$12</f>
        <v>22.310298714369811</v>
      </c>
      <c r="I19" s="13">
        <f>xls_monitor[[#This Row],[EUR]]*Kusy!$C$9</f>
        <v>117.483802</v>
      </c>
    </row>
    <row r="20" spans="1:9">
      <c r="A20" s="1" t="s">
        <v>583</v>
      </c>
      <c r="B20" s="1" t="s">
        <v>584</v>
      </c>
      <c r="C20" s="1" t="s">
        <v>547</v>
      </c>
      <c r="D20">
        <v>3</v>
      </c>
      <c r="E20">
        <v>0</v>
      </c>
      <c r="F20" s="4">
        <v>26.74</v>
      </c>
      <c r="G20" s="17">
        <f>xls_monitor[[#This Row],[PLN]]/Kusy!$C$3</f>
        <v>31.725852632685783</v>
      </c>
      <c r="H20" s="15">
        <f>xls_monitor[[#This Row],[PLN]]/Kusy!$C$12</f>
        <v>22.918839324711822</v>
      </c>
      <c r="I20" s="13">
        <f>xls_monitor[[#This Row],[EUR]]*Kusy!$C$9</f>
        <v>120.68831599999999</v>
      </c>
    </row>
    <row r="21" spans="1:9">
      <c r="A21" s="1" t="s">
        <v>585</v>
      </c>
      <c r="B21" s="1" t="s">
        <v>586</v>
      </c>
      <c r="C21" s="1" t="s">
        <v>576</v>
      </c>
      <c r="D21">
        <v>3</v>
      </c>
      <c r="E21">
        <v>0</v>
      </c>
      <c r="F21" s="4">
        <v>18.29</v>
      </c>
      <c r="G21" s="17">
        <f>xls_monitor[[#This Row],[PLN]]/Kusy!$C$3</f>
        <v>21.700293367682235</v>
      </c>
      <c r="H21" s="15">
        <f>xls_monitor[[#This Row],[PLN]]/Kusy!$C$12</f>
        <v>15.676348962190696</v>
      </c>
      <c r="I21" s="13">
        <f>xls_monitor[[#This Row],[EUR]]*Kusy!$C$9</f>
        <v>82.550085999999993</v>
      </c>
    </row>
    <row r="22" spans="1:9">
      <c r="A22" s="1" t="s">
        <v>587</v>
      </c>
      <c r="B22" s="1" t="s">
        <v>588</v>
      </c>
      <c r="C22" s="1" t="s">
        <v>565</v>
      </c>
      <c r="D22">
        <v>3</v>
      </c>
      <c r="E22">
        <v>0</v>
      </c>
      <c r="F22" s="4">
        <v>38.89</v>
      </c>
      <c r="G22" s="17">
        <f>xls_monitor[[#This Row],[PLN]]/Kusy!$C$3</f>
        <v>46.141301753371366</v>
      </c>
      <c r="H22" s="15">
        <f>xls_monitor[[#This Row],[PLN]]/Kusy!$C$12</f>
        <v>33.332597656620898</v>
      </c>
      <c r="I22" s="13">
        <f>xls_monitor[[#This Row],[EUR]]*Kusy!$C$9</f>
        <v>175.526126</v>
      </c>
    </row>
    <row r="23" spans="1:9">
      <c r="A23" s="1" t="s">
        <v>589</v>
      </c>
      <c r="B23" s="1" t="s">
        <v>590</v>
      </c>
      <c r="C23" s="1" t="s">
        <v>565</v>
      </c>
      <c r="D23">
        <v>3</v>
      </c>
      <c r="E23">
        <v>0</v>
      </c>
      <c r="F23" s="4">
        <v>20.96</v>
      </c>
      <c r="G23" s="17">
        <f>xls_monitor[[#This Row],[PLN]]/Kusy!$C$3</f>
        <v>24.86813280407981</v>
      </c>
      <c r="H23" s="15">
        <f>xls_monitor[[#This Row],[PLN]]/Kusy!$C$12</f>
        <v>17.964804496857138</v>
      </c>
      <c r="I23" s="13">
        <f>xls_monitor[[#This Row],[EUR]]*Kusy!$C$9</f>
        <v>94.600864000000001</v>
      </c>
    </row>
    <row r="24" spans="1:9">
      <c r="A24" s="1" t="s">
        <v>591</v>
      </c>
      <c r="B24" s="1" t="s">
        <v>592</v>
      </c>
      <c r="C24" s="1" t="s">
        <v>544</v>
      </c>
      <c r="D24">
        <v>3</v>
      </c>
      <c r="E24">
        <v>0</v>
      </c>
      <c r="F24" s="4">
        <v>17.989999999999998</v>
      </c>
      <c r="G24" s="17">
        <f>xls_monitor[[#This Row],[PLN]]/Kusy!$C$3</f>
        <v>21.344356352356666</v>
      </c>
      <c r="H24" s="15">
        <f>xls_monitor[[#This Row],[PLN]]/Kusy!$C$12</f>
        <v>15.419219126834916</v>
      </c>
      <c r="I24" s="13">
        <f>xls_monitor[[#This Row],[EUR]]*Kusy!$C$9</f>
        <v>81.196065999999988</v>
      </c>
    </row>
    <row r="25" spans="1:9">
      <c r="A25" s="1" t="s">
        <v>593</v>
      </c>
      <c r="B25" s="1" t="s">
        <v>594</v>
      </c>
      <c r="C25" s="1" t="s">
        <v>547</v>
      </c>
      <c r="D25">
        <v>2</v>
      </c>
      <c r="E25">
        <v>0</v>
      </c>
      <c r="F25" s="4">
        <v>11.68</v>
      </c>
      <c r="G25" s="17">
        <f>xls_monitor[[#This Row],[PLN]]/Kusy!$C$3</f>
        <v>13.857814463342182</v>
      </c>
      <c r="H25" s="15">
        <f>xls_monitor[[#This Row],[PLN]]/Kusy!$C$12</f>
        <v>10.010921589851685</v>
      </c>
      <c r="I25" s="13">
        <f>xls_monitor[[#This Row],[EUR]]*Kusy!$C$9</f>
        <v>52.716511999999994</v>
      </c>
    </row>
    <row r="26" spans="1:9">
      <c r="A26" s="1" t="s">
        <v>595</v>
      </c>
      <c r="B26" s="1" t="s">
        <v>596</v>
      </c>
      <c r="C26" s="1" t="s">
        <v>547</v>
      </c>
      <c r="D26">
        <v>2</v>
      </c>
      <c r="E26">
        <v>0</v>
      </c>
      <c r="F26" s="4">
        <v>27.1</v>
      </c>
      <c r="G26" s="17">
        <f>xls_monitor[[#This Row],[PLN]]/Kusy!$C$3</f>
        <v>32.152977051076469</v>
      </c>
      <c r="H26" s="15">
        <f>xls_monitor[[#This Row],[PLN]]/Kusy!$C$12</f>
        <v>23.22739512713876</v>
      </c>
      <c r="I26" s="13">
        <f>xls_monitor[[#This Row],[EUR]]*Kusy!$C$9</f>
        <v>122.31314</v>
      </c>
    </row>
    <row r="27" spans="1:9">
      <c r="A27" s="1" t="s">
        <v>597</v>
      </c>
      <c r="B27" s="1" t="s">
        <v>598</v>
      </c>
      <c r="C27" s="1" t="s">
        <v>547</v>
      </c>
      <c r="D27">
        <v>2</v>
      </c>
      <c r="E27">
        <v>0</v>
      </c>
      <c r="F27" s="4">
        <v>36.17</v>
      </c>
      <c r="G27" s="17">
        <f>xls_monitor[[#This Row],[PLN]]/Kusy!$C$3</f>
        <v>42.914139481086195</v>
      </c>
      <c r="H27" s="15">
        <f>xls_monitor[[#This Row],[PLN]]/Kusy!$C$12</f>
        <v>31.001287149395161</v>
      </c>
      <c r="I27" s="13">
        <f>xls_monitor[[#This Row],[EUR]]*Kusy!$C$9</f>
        <v>163.24967799999999</v>
      </c>
    </row>
    <row r="28" spans="1:9">
      <c r="A28" s="1" t="s">
        <v>599</v>
      </c>
      <c r="B28" s="1" t="s">
        <v>600</v>
      </c>
      <c r="C28" s="1" t="s">
        <v>547</v>
      </c>
      <c r="D28">
        <v>2</v>
      </c>
      <c r="E28">
        <v>0</v>
      </c>
      <c r="F28" s="4">
        <v>21.35</v>
      </c>
      <c r="G28" s="17">
        <f>xls_monitor[[#This Row],[PLN]]/Kusy!$C$3</f>
        <v>25.330850924003052</v>
      </c>
      <c r="H28" s="15">
        <f>xls_monitor[[#This Row],[PLN]]/Kusy!$C$12</f>
        <v>18.299073282819652</v>
      </c>
      <c r="I28" s="13">
        <f>xls_monitor[[#This Row],[EUR]]*Kusy!$C$9</f>
        <v>96.361090000000004</v>
      </c>
    </row>
    <row r="29" spans="1:9">
      <c r="A29" s="1" t="s">
        <v>601</v>
      </c>
      <c r="B29" s="1" t="s">
        <v>602</v>
      </c>
      <c r="C29" s="1" t="s">
        <v>547</v>
      </c>
      <c r="D29">
        <v>2</v>
      </c>
      <c r="E29">
        <v>0</v>
      </c>
      <c r="F29" s="4">
        <v>17.059999999999999</v>
      </c>
      <c r="G29" s="17">
        <f>xls_monitor[[#This Row],[PLN]]/Kusy!$C$3</f>
        <v>20.240951604847396</v>
      </c>
      <c r="H29" s="15">
        <f>xls_monitor[[#This Row],[PLN]]/Kusy!$C$12</f>
        <v>14.622116637231999</v>
      </c>
      <c r="I29" s="13">
        <f>xls_monitor[[#This Row],[EUR]]*Kusy!$C$9</f>
        <v>76.998603999999986</v>
      </c>
    </row>
    <row r="30" spans="1:9">
      <c r="A30" s="1" t="s">
        <v>603</v>
      </c>
      <c r="B30" s="1" t="s">
        <v>604</v>
      </c>
      <c r="C30" s="1" t="s">
        <v>547</v>
      </c>
      <c r="D30">
        <v>2</v>
      </c>
      <c r="E30">
        <v>0</v>
      </c>
      <c r="F30" s="4">
        <v>15.6</v>
      </c>
      <c r="G30" s="17">
        <f>xls_monitor[[#This Row],[PLN]]/Kusy!$C$3</f>
        <v>18.508724796929627</v>
      </c>
      <c r="H30" s="15">
        <f>xls_monitor[[#This Row],[PLN]]/Kusy!$C$12</f>
        <v>13.370751438500539</v>
      </c>
      <c r="I30" s="13">
        <f>xls_monitor[[#This Row],[EUR]]*Kusy!$C$9</f>
        <v>70.40903999999999</v>
      </c>
    </row>
    <row r="31" spans="1:9">
      <c r="A31" s="1" t="s">
        <v>605</v>
      </c>
      <c r="B31" s="1" t="s">
        <v>606</v>
      </c>
      <c r="C31" s="1" t="s">
        <v>547</v>
      </c>
      <c r="D31">
        <v>2</v>
      </c>
      <c r="E31">
        <v>0</v>
      </c>
      <c r="F31" s="4">
        <v>31.92</v>
      </c>
      <c r="G31" s="17">
        <f>xls_monitor[[#This Row],[PLN]]/Kusy!$C$3</f>
        <v>37.871698430640627</v>
      </c>
      <c r="H31" s="15">
        <f>xls_monitor[[#This Row],[PLN]]/Kusy!$C$12</f>
        <v>27.358614481854957</v>
      </c>
      <c r="I31" s="13">
        <f>xls_monitor[[#This Row],[EUR]]*Kusy!$C$9</f>
        <v>144.06772800000002</v>
      </c>
    </row>
    <row r="32" spans="1:9">
      <c r="A32" s="1" t="s">
        <v>607</v>
      </c>
      <c r="B32" s="1" t="s">
        <v>608</v>
      </c>
      <c r="C32" s="1" t="s">
        <v>547</v>
      </c>
      <c r="D32">
        <v>2</v>
      </c>
      <c r="E32">
        <v>0</v>
      </c>
      <c r="F32" s="4">
        <v>29.27</v>
      </c>
      <c r="G32" s="17">
        <f>xls_monitor[[#This Row],[PLN]]/Kusy!$C$3</f>
        <v>34.727588128598086</v>
      </c>
      <c r="H32" s="15">
        <f>xls_monitor[[#This Row],[PLN]]/Kusy!$C$12</f>
        <v>25.08730093621223</v>
      </c>
      <c r="I32" s="13">
        <f>xls_monitor[[#This Row],[EUR]]*Kusy!$C$9</f>
        <v>132.10721799999999</v>
      </c>
    </row>
    <row r="33" spans="1:9">
      <c r="A33" s="1" t="s">
        <v>609</v>
      </c>
      <c r="B33" s="1" t="s">
        <v>610</v>
      </c>
      <c r="C33" s="1" t="s">
        <v>547</v>
      </c>
      <c r="D33">
        <v>2</v>
      </c>
      <c r="E33">
        <v>0</v>
      </c>
      <c r="F33" s="4">
        <v>26.74</v>
      </c>
      <c r="G33" s="17">
        <f>xls_monitor[[#This Row],[PLN]]/Kusy!$C$3</f>
        <v>31.725852632685783</v>
      </c>
      <c r="H33" s="15">
        <f>xls_monitor[[#This Row],[PLN]]/Kusy!$C$12</f>
        <v>22.918839324711822</v>
      </c>
      <c r="I33" s="13">
        <f>xls_monitor[[#This Row],[EUR]]*Kusy!$C$9</f>
        <v>120.68831599999999</v>
      </c>
    </row>
    <row r="34" spans="1:9">
      <c r="A34" s="1" t="s">
        <v>611</v>
      </c>
      <c r="B34" s="1" t="s">
        <v>612</v>
      </c>
      <c r="C34" s="1" t="s">
        <v>547</v>
      </c>
      <c r="D34">
        <v>2</v>
      </c>
      <c r="E34">
        <v>0</v>
      </c>
      <c r="F34" s="4">
        <v>23.85</v>
      </c>
      <c r="G34" s="17">
        <f>xls_monitor[[#This Row],[PLN]]/Kusy!$C$3</f>
        <v>28.2969927183828</v>
      </c>
      <c r="H34" s="15">
        <f>xls_monitor[[#This Row],[PLN]]/Kusy!$C$12</f>
        <v>20.441821910784483</v>
      </c>
      <c r="I34" s="13">
        <f>xls_monitor[[#This Row],[EUR]]*Kusy!$C$9</f>
        <v>107.64459000000001</v>
      </c>
    </row>
    <row r="35" spans="1:9">
      <c r="A35" s="1" t="s">
        <v>613</v>
      </c>
      <c r="B35" s="1" t="s">
        <v>614</v>
      </c>
      <c r="C35" s="1" t="s">
        <v>576</v>
      </c>
      <c r="D35">
        <v>2</v>
      </c>
      <c r="E35">
        <v>0</v>
      </c>
      <c r="F35" s="4">
        <v>16.96</v>
      </c>
      <c r="G35" s="17">
        <f>xls_monitor[[#This Row],[PLN]]/Kusy!$C$3</f>
        <v>20.122305933072212</v>
      </c>
      <c r="H35" s="15">
        <f>xls_monitor[[#This Row],[PLN]]/Kusy!$C$12</f>
        <v>14.536406692113408</v>
      </c>
      <c r="I35" s="13">
        <f>xls_monitor[[#This Row],[EUR]]*Kusy!$C$9</f>
        <v>76.547263999999998</v>
      </c>
    </row>
    <row r="36" spans="1:9">
      <c r="A36" s="1" t="s">
        <v>615</v>
      </c>
      <c r="B36" s="1" t="s">
        <v>616</v>
      </c>
      <c r="C36" s="1" t="s">
        <v>558</v>
      </c>
      <c r="D36">
        <v>2</v>
      </c>
      <c r="E36">
        <v>0</v>
      </c>
      <c r="F36" s="4">
        <v>23.35</v>
      </c>
      <c r="G36" s="17">
        <f>xls_monitor[[#This Row],[PLN]]/Kusy!$C$3</f>
        <v>27.703764359506849</v>
      </c>
      <c r="H36" s="15">
        <f>xls_monitor[[#This Row],[PLN]]/Kusy!$C$12</f>
        <v>20.013272185191514</v>
      </c>
      <c r="I36" s="13">
        <f>xls_monitor[[#This Row],[EUR]]*Kusy!$C$9</f>
        <v>105.38789</v>
      </c>
    </row>
    <row r="37" spans="1:9">
      <c r="A37" s="1" t="s">
        <v>617</v>
      </c>
      <c r="B37" s="1" t="s">
        <v>618</v>
      </c>
      <c r="C37" s="1" t="s">
        <v>558</v>
      </c>
      <c r="D37">
        <v>2</v>
      </c>
      <c r="E37">
        <v>0</v>
      </c>
      <c r="F37" s="4">
        <v>50.04</v>
      </c>
      <c r="G37" s="17">
        <f>xls_monitor[[#This Row],[PLN]]/Kusy!$C$3</f>
        <v>59.370294156305036</v>
      </c>
      <c r="H37" s="15">
        <f>xls_monitor[[#This Row],[PLN]]/Kusy!$C$12</f>
        <v>42.889256537344039</v>
      </c>
      <c r="I37" s="13">
        <f>xls_monitor[[#This Row],[EUR]]*Kusy!$C$9</f>
        <v>225.85053599999998</v>
      </c>
    </row>
    <row r="38" spans="1:9">
      <c r="A38" s="1" t="s">
        <v>619</v>
      </c>
      <c r="B38" s="1" t="s">
        <v>620</v>
      </c>
      <c r="C38" s="1" t="s">
        <v>558</v>
      </c>
      <c r="D38">
        <v>2</v>
      </c>
      <c r="E38">
        <v>0</v>
      </c>
      <c r="F38" s="4">
        <v>50.18</v>
      </c>
      <c r="G38" s="17">
        <f>xls_monitor[[#This Row],[PLN]]/Kusy!$C$3</f>
        <v>59.5363980967903</v>
      </c>
      <c r="H38" s="15">
        <f>xls_monitor[[#This Row],[PLN]]/Kusy!$C$12</f>
        <v>43.009250460510067</v>
      </c>
      <c r="I38" s="13">
        <f>xls_monitor[[#This Row],[EUR]]*Kusy!$C$9</f>
        <v>226.48241199999998</v>
      </c>
    </row>
    <row r="39" spans="1:9">
      <c r="A39" s="1" t="s">
        <v>621</v>
      </c>
      <c r="B39" s="1" t="s">
        <v>622</v>
      </c>
      <c r="C39" s="1" t="s">
        <v>565</v>
      </c>
      <c r="D39">
        <v>2</v>
      </c>
      <c r="E39">
        <v>0</v>
      </c>
      <c r="F39" s="4">
        <v>20.96</v>
      </c>
      <c r="G39" s="17">
        <f>xls_monitor[[#This Row],[PLN]]/Kusy!$C$3</f>
        <v>24.86813280407981</v>
      </c>
      <c r="H39" s="15">
        <f>xls_monitor[[#This Row],[PLN]]/Kusy!$C$12</f>
        <v>17.964804496857138</v>
      </c>
      <c r="I39" s="13">
        <f>xls_monitor[[#This Row],[EUR]]*Kusy!$C$9</f>
        <v>94.600864000000001</v>
      </c>
    </row>
    <row r="40" spans="1:9">
      <c r="A40" s="1" t="s">
        <v>623</v>
      </c>
      <c r="B40" s="1" t="s">
        <v>624</v>
      </c>
      <c r="C40" s="1" t="s">
        <v>625</v>
      </c>
      <c r="D40">
        <v>2</v>
      </c>
      <c r="E40">
        <v>0</v>
      </c>
      <c r="F40" s="4">
        <v>222.88</v>
      </c>
      <c r="G40" s="17">
        <f>xls_monitor[[#This Row],[PLN]]/Kusy!$C$3</f>
        <v>264.43747325254327</v>
      </c>
      <c r="H40" s="15">
        <f>xls_monitor[[#This Row],[PLN]]/Kusy!$C$12</f>
        <v>191.03032568032052</v>
      </c>
      <c r="I40" s="13">
        <f>xls_monitor[[#This Row],[EUR]]*Kusy!$C$9</f>
        <v>1005.9465919999999</v>
      </c>
    </row>
    <row r="41" spans="1:9">
      <c r="A41" s="1" t="s">
        <v>626</v>
      </c>
      <c r="B41" s="1" t="s">
        <v>627</v>
      </c>
      <c r="C41" s="1" t="s">
        <v>625</v>
      </c>
      <c r="D41">
        <v>2</v>
      </c>
      <c r="E41">
        <v>0</v>
      </c>
      <c r="F41" s="4">
        <v>97.5</v>
      </c>
      <c r="G41" s="17">
        <f>xls_monitor[[#This Row],[PLN]]/Kusy!$C$3</f>
        <v>115.67952998081017</v>
      </c>
      <c r="H41" s="15">
        <f>xls_monitor[[#This Row],[PLN]]/Kusy!$C$12</f>
        <v>83.567196490628376</v>
      </c>
      <c r="I41" s="13">
        <f>xls_monitor[[#This Row],[EUR]]*Kusy!$C$9</f>
        <v>440.05649999999997</v>
      </c>
    </row>
    <row r="42" spans="1:9">
      <c r="A42" s="1" t="s">
        <v>628</v>
      </c>
      <c r="B42" s="1" t="s">
        <v>629</v>
      </c>
      <c r="C42" s="1" t="s">
        <v>630</v>
      </c>
      <c r="D42">
        <v>1</v>
      </c>
      <c r="E42">
        <v>0</v>
      </c>
      <c r="F42" s="4">
        <v>3.14</v>
      </c>
      <c r="G42" s="17">
        <f>xls_monitor[[#This Row],[PLN]]/Kusy!$C$3</f>
        <v>3.7254740937409636</v>
      </c>
      <c r="H42" s="15">
        <f>xls_monitor[[#This Row],[PLN]]/Kusy!$C$12</f>
        <v>2.6912922767238268</v>
      </c>
      <c r="I42" s="13">
        <f>xls_monitor[[#This Row],[EUR]]*Kusy!$C$9</f>
        <v>14.172076000000001</v>
      </c>
    </row>
    <row r="43" spans="1:9">
      <c r="A43" s="1" t="s">
        <v>631</v>
      </c>
      <c r="B43" s="1" t="s">
        <v>632</v>
      </c>
      <c r="C43" s="1" t="s">
        <v>630</v>
      </c>
      <c r="D43">
        <v>1</v>
      </c>
      <c r="E43">
        <v>0</v>
      </c>
      <c r="F43" s="4">
        <v>7.08</v>
      </c>
      <c r="G43" s="17">
        <f>xls_monitor[[#This Row],[PLN]]/Kusy!$C$3</f>
        <v>8.4001135616834457</v>
      </c>
      <c r="H43" s="15">
        <f>xls_monitor[[#This Row],[PLN]]/Kusy!$C$12</f>
        <v>6.0682641143963991</v>
      </c>
      <c r="I43" s="13">
        <f>xls_monitor[[#This Row],[EUR]]*Kusy!$C$9</f>
        <v>31.954871999999998</v>
      </c>
    </row>
    <row r="44" spans="1:9">
      <c r="A44" s="1" t="s">
        <v>633</v>
      </c>
      <c r="B44" s="1" t="s">
        <v>634</v>
      </c>
      <c r="C44" s="1" t="s">
        <v>630</v>
      </c>
      <c r="D44">
        <v>1</v>
      </c>
      <c r="E44">
        <v>0</v>
      </c>
      <c r="F44" s="4">
        <v>2.98</v>
      </c>
      <c r="G44" s="17">
        <f>xls_monitor[[#This Row],[PLN]]/Kusy!$C$3</f>
        <v>3.5356410189006593</v>
      </c>
      <c r="H44" s="15">
        <f>xls_monitor[[#This Row],[PLN]]/Kusy!$C$12</f>
        <v>2.5541563645340775</v>
      </c>
      <c r="I44" s="13">
        <f>xls_monitor[[#This Row],[EUR]]*Kusy!$C$9</f>
        <v>13.449931999999999</v>
      </c>
    </row>
    <row r="45" spans="1:9">
      <c r="A45" s="1" t="s">
        <v>635</v>
      </c>
      <c r="B45" s="1" t="s">
        <v>636</v>
      </c>
      <c r="C45" s="1" t="s">
        <v>630</v>
      </c>
      <c r="D45">
        <v>1</v>
      </c>
      <c r="E45">
        <v>0</v>
      </c>
      <c r="F45" s="4">
        <v>11.68</v>
      </c>
      <c r="G45" s="17">
        <f>xls_monitor[[#This Row],[PLN]]/Kusy!$C$3</f>
        <v>13.857814463342182</v>
      </c>
      <c r="H45" s="15">
        <f>xls_monitor[[#This Row],[PLN]]/Kusy!$C$12</f>
        <v>10.010921589851685</v>
      </c>
      <c r="I45" s="13">
        <f>xls_monitor[[#This Row],[EUR]]*Kusy!$C$9</f>
        <v>52.716511999999994</v>
      </c>
    </row>
    <row r="46" spans="1:9">
      <c r="A46" s="1" t="s">
        <v>637</v>
      </c>
      <c r="B46" s="1" t="s">
        <v>638</v>
      </c>
      <c r="C46" s="1" t="s">
        <v>630</v>
      </c>
      <c r="D46">
        <v>1</v>
      </c>
      <c r="E46">
        <v>0</v>
      </c>
      <c r="F46" s="4">
        <v>7.55</v>
      </c>
      <c r="G46" s="17">
        <f>xls_monitor[[#This Row],[PLN]]/Kusy!$C$3</f>
        <v>8.957748219026838</v>
      </c>
      <c r="H46" s="15">
        <f>xls_monitor[[#This Row],[PLN]]/Kusy!$C$12</f>
        <v>6.4711008564537869</v>
      </c>
      <c r="I46" s="13">
        <f>xls_monitor[[#This Row],[EUR]]*Kusy!$C$9</f>
        <v>34.076169999999998</v>
      </c>
    </row>
    <row r="47" spans="1:9">
      <c r="A47" s="1" t="s">
        <v>639</v>
      </c>
      <c r="B47" s="1" t="s">
        <v>640</v>
      </c>
      <c r="C47" s="1" t="s">
        <v>641</v>
      </c>
      <c r="D47">
        <v>1</v>
      </c>
      <c r="E47">
        <v>0</v>
      </c>
      <c r="F47" s="4">
        <v>10.32</v>
      </c>
      <c r="G47" s="17">
        <f>xls_monitor[[#This Row],[PLN]]/Kusy!$C$3</f>
        <v>12.2442333271996</v>
      </c>
      <c r="H47" s="15">
        <f>xls_monitor[[#This Row],[PLN]]/Kusy!$C$12</f>
        <v>8.8452663362388186</v>
      </c>
      <c r="I47" s="13">
        <f>xls_monitor[[#This Row],[EUR]]*Kusy!$C$9</f>
        <v>46.578288000000001</v>
      </c>
    </row>
    <row r="48" spans="1:9">
      <c r="A48" s="1" t="s">
        <v>642</v>
      </c>
      <c r="B48" s="1" t="s">
        <v>643</v>
      </c>
      <c r="C48" s="1" t="s">
        <v>641</v>
      </c>
      <c r="D48">
        <v>1</v>
      </c>
      <c r="E48">
        <v>0</v>
      </c>
      <c r="F48" s="4">
        <v>2.98</v>
      </c>
      <c r="G48" s="17">
        <f>xls_monitor[[#This Row],[PLN]]/Kusy!$C$3</f>
        <v>3.5356410189006593</v>
      </c>
      <c r="H48" s="15">
        <f>xls_monitor[[#This Row],[PLN]]/Kusy!$C$12</f>
        <v>2.5541563645340775</v>
      </c>
      <c r="I48" s="13">
        <f>xls_monitor[[#This Row],[EUR]]*Kusy!$C$9</f>
        <v>13.449931999999999</v>
      </c>
    </row>
    <row r="49" spans="1:9">
      <c r="A49" s="1" t="s">
        <v>644</v>
      </c>
      <c r="B49" s="1" t="s">
        <v>645</v>
      </c>
      <c r="C49" s="1" t="s">
        <v>641</v>
      </c>
      <c r="D49">
        <v>1</v>
      </c>
      <c r="E49">
        <v>0</v>
      </c>
      <c r="F49" s="4">
        <v>10.46</v>
      </c>
      <c r="G49" s="17">
        <f>xls_monitor[[#This Row],[PLN]]/Kusy!$C$3</f>
        <v>12.410337267684866</v>
      </c>
      <c r="H49" s="15">
        <f>xls_monitor[[#This Row],[PLN]]/Kusy!$C$12</f>
        <v>8.9652602594048503</v>
      </c>
      <c r="I49" s="13">
        <f>xls_monitor[[#This Row],[EUR]]*Kusy!$C$9</f>
        <v>47.210163999999999</v>
      </c>
    </row>
    <row r="50" spans="1:9">
      <c r="A50" s="1" t="s">
        <v>646</v>
      </c>
      <c r="B50" s="1" t="s">
        <v>647</v>
      </c>
      <c r="C50" s="1" t="s">
        <v>547</v>
      </c>
      <c r="D50">
        <v>1</v>
      </c>
      <c r="E50">
        <v>0</v>
      </c>
      <c r="F50" s="4">
        <v>13.5</v>
      </c>
      <c r="G50" s="17">
        <f>xls_monitor[[#This Row],[PLN]]/Kusy!$C$3</f>
        <v>16.017165689650639</v>
      </c>
      <c r="H50" s="15">
        <f>xls_monitor[[#This Row],[PLN]]/Kusy!$C$12</f>
        <v>11.570842591010084</v>
      </c>
      <c r="I50" s="13">
        <f>xls_monitor[[#This Row],[EUR]]*Kusy!$C$9</f>
        <v>60.930900000000001</v>
      </c>
    </row>
    <row r="51" spans="1:9">
      <c r="A51" s="1" t="s">
        <v>648</v>
      </c>
      <c r="B51" s="1" t="s">
        <v>649</v>
      </c>
      <c r="C51" s="1" t="s">
        <v>547</v>
      </c>
      <c r="D51">
        <v>1</v>
      </c>
      <c r="E51">
        <v>0</v>
      </c>
      <c r="F51" s="4">
        <v>7.39</v>
      </c>
      <c r="G51" s="17">
        <f>xls_monitor[[#This Row],[PLN]]/Kusy!$C$3</f>
        <v>8.7679151441865351</v>
      </c>
      <c r="H51" s="15">
        <f>xls_monitor[[#This Row],[PLN]]/Kusy!$C$12</f>
        <v>6.3339649442640376</v>
      </c>
      <c r="I51" s="13">
        <f>xls_monitor[[#This Row],[EUR]]*Kusy!$C$9</f>
        <v>33.354025999999998</v>
      </c>
    </row>
    <row r="52" spans="1:9">
      <c r="A52" s="1" t="s">
        <v>650</v>
      </c>
      <c r="B52" s="1" t="s">
        <v>651</v>
      </c>
      <c r="C52" s="1" t="s">
        <v>547</v>
      </c>
      <c r="D52">
        <v>1</v>
      </c>
      <c r="E52">
        <v>0</v>
      </c>
      <c r="F52" s="4">
        <v>19.84</v>
      </c>
      <c r="G52" s="17">
        <f>xls_monitor[[#This Row],[PLN]]/Kusy!$C$3</f>
        <v>23.53930128019768</v>
      </c>
      <c r="H52" s="15">
        <f>xls_monitor[[#This Row],[PLN]]/Kusy!$C$12</f>
        <v>17.004853111528892</v>
      </c>
      <c r="I52" s="13">
        <f>xls_monitor[[#This Row],[EUR]]*Kusy!$C$9</f>
        <v>89.545856000000001</v>
      </c>
    </row>
    <row r="53" spans="1:9">
      <c r="A53" s="1" t="s">
        <v>652</v>
      </c>
      <c r="B53" s="1" t="s">
        <v>653</v>
      </c>
      <c r="C53" s="1" t="s">
        <v>547</v>
      </c>
      <c r="D53">
        <v>1</v>
      </c>
      <c r="E53">
        <v>0</v>
      </c>
      <c r="F53" s="4">
        <v>53.92</v>
      </c>
      <c r="G53" s="17">
        <f>xls_monitor[[#This Row],[PLN]]/Kusy!$C$3</f>
        <v>63.973746221182409</v>
      </c>
      <c r="H53" s="15">
        <f>xls_monitor[[#This Row],[PLN]]/Kusy!$C$12</f>
        <v>46.214802407945456</v>
      </c>
      <c r="I53" s="13">
        <f>xls_monitor[[#This Row],[EUR]]*Kusy!$C$9</f>
        <v>243.362528</v>
      </c>
    </row>
    <row r="54" spans="1:9">
      <c r="A54" s="1" t="s">
        <v>654</v>
      </c>
      <c r="B54" s="1" t="s">
        <v>655</v>
      </c>
      <c r="C54" s="1" t="s">
        <v>547</v>
      </c>
      <c r="D54">
        <v>1</v>
      </c>
      <c r="E54">
        <v>0</v>
      </c>
      <c r="F54" s="4">
        <v>25.49</v>
      </c>
      <c r="G54" s="17">
        <f>xls_monitor[[#This Row],[PLN]]/Kusy!$C$3</f>
        <v>30.242781735495907</v>
      </c>
      <c r="H54" s="15">
        <f>xls_monitor[[#This Row],[PLN]]/Kusy!$C$12</f>
        <v>21.847465010729405</v>
      </c>
      <c r="I54" s="13">
        <f>xls_monitor[[#This Row],[EUR]]*Kusy!$C$9</f>
        <v>115.04656599999998</v>
      </c>
    </row>
    <row r="55" spans="1:9">
      <c r="A55" s="1" t="s">
        <v>656</v>
      </c>
      <c r="B55" s="1" t="s">
        <v>657</v>
      </c>
      <c r="C55" s="1" t="s">
        <v>547</v>
      </c>
      <c r="D55">
        <v>1</v>
      </c>
      <c r="E55">
        <v>0</v>
      </c>
      <c r="F55" s="4">
        <v>24.94</v>
      </c>
      <c r="G55" s="17">
        <f>xls_monitor[[#This Row],[PLN]]/Kusy!$C$3</f>
        <v>29.590230540732367</v>
      </c>
      <c r="H55" s="15">
        <f>xls_monitor[[#This Row],[PLN]]/Kusy!$C$12</f>
        <v>21.376060312577145</v>
      </c>
      <c r="I55" s="13">
        <f>xls_monitor[[#This Row],[EUR]]*Kusy!$C$9</f>
        <v>112.564196</v>
      </c>
    </row>
    <row r="56" spans="1:9">
      <c r="A56" s="1" t="s">
        <v>658</v>
      </c>
      <c r="B56" s="1" t="s">
        <v>659</v>
      </c>
      <c r="C56" s="1" t="s">
        <v>547</v>
      </c>
      <c r="D56">
        <v>1</v>
      </c>
      <c r="E56">
        <v>0</v>
      </c>
      <c r="F56" s="4">
        <v>10.75</v>
      </c>
      <c r="G56" s="17">
        <f>xls_monitor[[#This Row],[PLN]]/Kusy!$C$3</f>
        <v>12.754409715832917</v>
      </c>
      <c r="H56" s="15">
        <f>xls_monitor[[#This Row],[PLN]]/Kusy!$C$12</f>
        <v>9.2138191002487702</v>
      </c>
      <c r="I56" s="13">
        <f>xls_monitor[[#This Row],[EUR]]*Kusy!$C$9</f>
        <v>48.51905</v>
      </c>
    </row>
    <row r="57" spans="1:9">
      <c r="A57" s="1" t="s">
        <v>660</v>
      </c>
      <c r="B57" s="1" t="s">
        <v>661</v>
      </c>
      <c r="C57" s="1" t="s">
        <v>547</v>
      </c>
      <c r="D57">
        <v>1</v>
      </c>
      <c r="E57">
        <v>0</v>
      </c>
      <c r="F57" s="4">
        <v>24</v>
      </c>
      <c r="G57" s="17">
        <f>xls_monitor[[#This Row],[PLN]]/Kusy!$C$3</f>
        <v>28.474961226045579</v>
      </c>
      <c r="H57" s="15">
        <f>xls_monitor[[#This Row],[PLN]]/Kusy!$C$12</f>
        <v>20.570386828462368</v>
      </c>
      <c r="I57" s="13">
        <f>xls_monitor[[#This Row],[EUR]]*Kusy!$C$9</f>
        <v>108.32159999999999</v>
      </c>
    </row>
    <row r="58" spans="1:9">
      <c r="A58" s="1" t="s">
        <v>662</v>
      </c>
      <c r="B58" s="1" t="s">
        <v>663</v>
      </c>
      <c r="C58" s="1" t="s">
        <v>547</v>
      </c>
      <c r="D58">
        <v>1</v>
      </c>
      <c r="E58">
        <v>0</v>
      </c>
      <c r="F58" s="4">
        <v>6.5</v>
      </c>
      <c r="G58" s="17">
        <f>xls_monitor[[#This Row],[PLN]]/Kusy!$C$3</f>
        <v>7.7119686653873449</v>
      </c>
      <c r="H58" s="15">
        <f>xls_monitor[[#This Row],[PLN]]/Kusy!$C$12</f>
        <v>5.5711464327085585</v>
      </c>
      <c r="I58" s="13">
        <f>xls_monitor[[#This Row],[EUR]]*Kusy!$C$9</f>
        <v>29.3371</v>
      </c>
    </row>
    <row r="59" spans="1:9">
      <c r="A59" s="1" t="s">
        <v>664</v>
      </c>
      <c r="B59" s="1" t="s">
        <v>665</v>
      </c>
      <c r="C59" s="1" t="s">
        <v>547</v>
      </c>
      <c r="D59">
        <v>1</v>
      </c>
      <c r="E59">
        <v>0</v>
      </c>
      <c r="F59" s="4">
        <v>33.06</v>
      </c>
      <c r="G59" s="17">
        <f>xls_monitor[[#This Row],[PLN]]/Kusy!$C$3</f>
        <v>39.224259088877794</v>
      </c>
      <c r="H59" s="15">
        <f>xls_monitor[[#This Row],[PLN]]/Kusy!$C$12</f>
        <v>28.335707856206916</v>
      </c>
      <c r="I59" s="13">
        <f>xls_monitor[[#This Row],[EUR]]*Kusy!$C$9</f>
        <v>149.21300400000001</v>
      </c>
    </row>
    <row r="60" spans="1:9">
      <c r="A60" s="1" t="s">
        <v>666</v>
      </c>
      <c r="B60" s="1" t="s">
        <v>667</v>
      </c>
      <c r="C60" s="1" t="s">
        <v>547</v>
      </c>
      <c r="D60">
        <v>1</v>
      </c>
      <c r="E60">
        <v>0</v>
      </c>
      <c r="F60" s="4">
        <v>14.24</v>
      </c>
      <c r="G60" s="17">
        <f>xls_monitor[[#This Row],[PLN]]/Kusy!$C$3</f>
        <v>16.895143660787046</v>
      </c>
      <c r="H60" s="15">
        <f>xls_monitor[[#This Row],[PLN]]/Kusy!$C$12</f>
        <v>12.205096184887672</v>
      </c>
      <c r="I60" s="13">
        <f>xls_monitor[[#This Row],[EUR]]*Kusy!$C$9</f>
        <v>64.270815999999996</v>
      </c>
    </row>
    <row r="61" spans="1:9">
      <c r="A61" s="1" t="s">
        <v>668</v>
      </c>
      <c r="B61" s="1" t="s">
        <v>669</v>
      </c>
      <c r="C61" s="1" t="s">
        <v>547</v>
      </c>
      <c r="D61">
        <v>1</v>
      </c>
      <c r="E61">
        <v>0</v>
      </c>
      <c r="F61" s="4">
        <v>30.67</v>
      </c>
      <c r="G61" s="17">
        <f>xls_monitor[[#This Row],[PLN]]/Kusy!$C$3</f>
        <v>36.388627533450752</v>
      </c>
      <c r="H61" s="15">
        <f>xls_monitor[[#This Row],[PLN]]/Kusy!$C$12</f>
        <v>26.28724016787254</v>
      </c>
      <c r="I61" s="13">
        <f>xls_monitor[[#This Row],[EUR]]*Kusy!$C$9</f>
        <v>138.42597800000001</v>
      </c>
    </row>
    <row r="62" spans="1:9">
      <c r="A62" s="1" t="s">
        <v>670</v>
      </c>
      <c r="B62" s="1" t="s">
        <v>671</v>
      </c>
      <c r="C62" s="1" t="s">
        <v>547</v>
      </c>
      <c r="D62">
        <v>1</v>
      </c>
      <c r="E62">
        <v>0</v>
      </c>
      <c r="F62" s="4">
        <v>25.09</v>
      </c>
      <c r="G62" s="17">
        <f>xls_monitor[[#This Row],[PLN]]/Kusy!$C$3</f>
        <v>29.76819904839515</v>
      </c>
      <c r="H62" s="15">
        <f>xls_monitor[[#This Row],[PLN]]/Kusy!$C$12</f>
        <v>21.504625230255034</v>
      </c>
      <c r="I62" s="13">
        <f>xls_monitor[[#This Row],[EUR]]*Kusy!$C$9</f>
        <v>113.24120599999999</v>
      </c>
    </row>
    <row r="63" spans="1:9">
      <c r="A63" s="1" t="s">
        <v>672</v>
      </c>
      <c r="B63" s="1" t="s">
        <v>673</v>
      </c>
      <c r="C63" s="1" t="s">
        <v>547</v>
      </c>
      <c r="D63">
        <v>1</v>
      </c>
      <c r="E63">
        <v>0</v>
      </c>
      <c r="F63" s="4">
        <v>25.09</v>
      </c>
      <c r="G63" s="17">
        <f>xls_monitor[[#This Row],[PLN]]/Kusy!$C$3</f>
        <v>29.76819904839515</v>
      </c>
      <c r="H63" s="15">
        <f>xls_monitor[[#This Row],[PLN]]/Kusy!$C$12</f>
        <v>21.504625230255034</v>
      </c>
      <c r="I63" s="13">
        <f>xls_monitor[[#This Row],[EUR]]*Kusy!$C$9</f>
        <v>113.24120599999999</v>
      </c>
    </row>
    <row r="64" spans="1:9">
      <c r="A64" s="1" t="s">
        <v>674</v>
      </c>
      <c r="B64" s="1" t="s">
        <v>675</v>
      </c>
      <c r="C64" s="1" t="s">
        <v>547</v>
      </c>
      <c r="D64">
        <v>1</v>
      </c>
      <c r="E64">
        <v>0</v>
      </c>
      <c r="F64" s="4">
        <v>25.78</v>
      </c>
      <c r="G64" s="17">
        <f>xls_monitor[[#This Row],[PLN]]/Kusy!$C$3</f>
        <v>30.586854183643961</v>
      </c>
      <c r="H64" s="15">
        <f>xls_monitor[[#This Row],[PLN]]/Kusy!$C$12</f>
        <v>22.096023851573328</v>
      </c>
      <c r="I64" s="13">
        <f>xls_monitor[[#This Row],[EUR]]*Kusy!$C$9</f>
        <v>116.355452</v>
      </c>
    </row>
    <row r="65" spans="1:9">
      <c r="A65" s="1" t="s">
        <v>676</v>
      </c>
      <c r="B65" s="1" t="s">
        <v>677</v>
      </c>
      <c r="C65" s="1" t="s">
        <v>547</v>
      </c>
      <c r="D65">
        <v>1</v>
      </c>
      <c r="E65">
        <v>0</v>
      </c>
      <c r="F65" s="4">
        <v>24.94</v>
      </c>
      <c r="G65" s="17">
        <f>xls_monitor[[#This Row],[PLN]]/Kusy!$C$3</f>
        <v>29.590230540732367</v>
      </c>
      <c r="H65" s="15">
        <f>xls_monitor[[#This Row],[PLN]]/Kusy!$C$12</f>
        <v>21.376060312577145</v>
      </c>
      <c r="I65" s="13">
        <f>xls_monitor[[#This Row],[EUR]]*Kusy!$C$9</f>
        <v>112.564196</v>
      </c>
    </row>
    <row r="66" spans="1:9">
      <c r="A66" s="1" t="s">
        <v>678</v>
      </c>
      <c r="B66" s="1" t="s">
        <v>679</v>
      </c>
      <c r="C66" s="1" t="s">
        <v>547</v>
      </c>
      <c r="D66">
        <v>1</v>
      </c>
      <c r="E66">
        <v>0</v>
      </c>
      <c r="F66" s="4">
        <v>24.94</v>
      </c>
      <c r="G66" s="17">
        <f>xls_monitor[[#This Row],[PLN]]/Kusy!$C$3</f>
        <v>29.590230540732367</v>
      </c>
      <c r="H66" s="15">
        <f>xls_monitor[[#This Row],[PLN]]/Kusy!$C$12</f>
        <v>21.376060312577145</v>
      </c>
      <c r="I66" s="13">
        <f>xls_monitor[[#This Row],[EUR]]*Kusy!$C$9</f>
        <v>112.564196</v>
      </c>
    </row>
    <row r="67" spans="1:9">
      <c r="A67" s="1" t="s">
        <v>680</v>
      </c>
      <c r="B67" s="1" t="s">
        <v>681</v>
      </c>
      <c r="C67" s="1" t="s">
        <v>547</v>
      </c>
      <c r="D67">
        <v>1</v>
      </c>
      <c r="E67">
        <v>0</v>
      </c>
      <c r="F67" s="4">
        <v>26.03</v>
      </c>
      <c r="G67" s="17">
        <f>xls_monitor[[#This Row],[PLN]]/Kusy!$C$3</f>
        <v>30.883468363081938</v>
      </c>
      <c r="H67" s="15">
        <f>xls_monitor[[#This Row],[PLN]]/Kusy!$C$12</f>
        <v>22.310298714369811</v>
      </c>
      <c r="I67" s="13">
        <f>xls_monitor[[#This Row],[EUR]]*Kusy!$C$9</f>
        <v>117.483802</v>
      </c>
    </row>
    <row r="68" spans="1:9">
      <c r="A68" s="1" t="s">
        <v>682</v>
      </c>
      <c r="B68" s="1" t="s">
        <v>683</v>
      </c>
      <c r="C68" s="1" t="s">
        <v>547</v>
      </c>
      <c r="D68">
        <v>1</v>
      </c>
      <c r="E68">
        <v>0</v>
      </c>
      <c r="F68" s="4">
        <v>26.74</v>
      </c>
      <c r="G68" s="17">
        <f>xls_monitor[[#This Row],[PLN]]/Kusy!$C$3</f>
        <v>31.725852632685783</v>
      </c>
      <c r="H68" s="15">
        <f>xls_monitor[[#This Row],[PLN]]/Kusy!$C$12</f>
        <v>22.918839324711822</v>
      </c>
      <c r="I68" s="13">
        <f>xls_monitor[[#This Row],[EUR]]*Kusy!$C$9</f>
        <v>120.68831599999999</v>
      </c>
    </row>
    <row r="69" spans="1:9">
      <c r="A69" s="1" t="s">
        <v>684</v>
      </c>
      <c r="B69" s="1" t="s">
        <v>685</v>
      </c>
      <c r="C69" s="1" t="s">
        <v>547</v>
      </c>
      <c r="D69">
        <v>1</v>
      </c>
      <c r="E69">
        <v>0</v>
      </c>
      <c r="F69" s="4">
        <v>26.03</v>
      </c>
      <c r="G69" s="17">
        <f>xls_monitor[[#This Row],[PLN]]/Kusy!$C$3</f>
        <v>30.883468363081938</v>
      </c>
      <c r="H69" s="15">
        <f>xls_monitor[[#This Row],[PLN]]/Kusy!$C$12</f>
        <v>22.310298714369811</v>
      </c>
      <c r="I69" s="13">
        <f>xls_monitor[[#This Row],[EUR]]*Kusy!$C$9</f>
        <v>117.483802</v>
      </c>
    </row>
    <row r="70" spans="1:9">
      <c r="A70" s="1" t="s">
        <v>686</v>
      </c>
      <c r="B70" s="1" t="s">
        <v>687</v>
      </c>
      <c r="C70" s="1" t="s">
        <v>547</v>
      </c>
      <c r="D70">
        <v>1</v>
      </c>
      <c r="E70">
        <v>0</v>
      </c>
      <c r="F70" s="4">
        <v>26.57</v>
      </c>
      <c r="G70" s="17">
        <f>xls_monitor[[#This Row],[PLN]]/Kusy!$C$3</f>
        <v>31.524154990667963</v>
      </c>
      <c r="H70" s="15">
        <f>xls_monitor[[#This Row],[PLN]]/Kusy!$C$12</f>
        <v>22.773132418010213</v>
      </c>
      <c r="I70" s="13">
        <f>xls_monitor[[#This Row],[EUR]]*Kusy!$C$9</f>
        <v>119.921038</v>
      </c>
    </row>
    <row r="71" spans="1:9">
      <c r="A71" s="1" t="s">
        <v>688</v>
      </c>
      <c r="B71" s="1" t="s">
        <v>689</v>
      </c>
      <c r="C71" s="1" t="s">
        <v>547</v>
      </c>
      <c r="D71">
        <v>1</v>
      </c>
      <c r="E71">
        <v>0</v>
      </c>
      <c r="F71" s="4">
        <v>28.19</v>
      </c>
      <c r="G71" s="17">
        <f>xls_monitor[[#This Row],[PLN]]/Kusy!$C$3</f>
        <v>33.446214873426044</v>
      </c>
      <c r="H71" s="15">
        <f>xls_monitor[[#This Row],[PLN]]/Kusy!$C$12</f>
        <v>24.161633528931425</v>
      </c>
      <c r="I71" s="13">
        <f>xls_monitor[[#This Row],[EUR]]*Kusy!$C$9</f>
        <v>127.23274600000001</v>
      </c>
    </row>
    <row r="72" spans="1:9">
      <c r="A72" s="1" t="s">
        <v>690</v>
      </c>
      <c r="B72" s="1" t="s">
        <v>691</v>
      </c>
      <c r="C72" s="1" t="s">
        <v>547</v>
      </c>
      <c r="D72">
        <v>1</v>
      </c>
      <c r="E72">
        <v>0</v>
      </c>
      <c r="F72" s="4">
        <v>27.9</v>
      </c>
      <c r="G72" s="17">
        <f>xls_monitor[[#This Row],[PLN]]/Kusy!$C$3</f>
        <v>33.102142425277989</v>
      </c>
      <c r="H72" s="15">
        <f>xls_monitor[[#This Row],[PLN]]/Kusy!$C$12</f>
        <v>23.913074688087505</v>
      </c>
      <c r="I72" s="13">
        <f>xls_monitor[[#This Row],[EUR]]*Kusy!$C$9</f>
        <v>125.92385999999999</v>
      </c>
    </row>
    <row r="73" spans="1:9">
      <c r="A73" s="1" t="s">
        <v>692</v>
      </c>
      <c r="B73" s="1" t="s">
        <v>693</v>
      </c>
      <c r="C73" s="1" t="s">
        <v>547</v>
      </c>
      <c r="D73">
        <v>1</v>
      </c>
      <c r="E73">
        <v>0</v>
      </c>
      <c r="F73" s="4">
        <v>27.1</v>
      </c>
      <c r="G73" s="17">
        <f>xls_monitor[[#This Row],[PLN]]/Kusy!$C$3</f>
        <v>32.152977051076469</v>
      </c>
      <c r="H73" s="15">
        <f>xls_monitor[[#This Row],[PLN]]/Kusy!$C$12</f>
        <v>23.22739512713876</v>
      </c>
      <c r="I73" s="13">
        <f>xls_monitor[[#This Row],[EUR]]*Kusy!$C$9</f>
        <v>122.31314</v>
      </c>
    </row>
    <row r="74" spans="1:9">
      <c r="A74" s="1" t="s">
        <v>694</v>
      </c>
      <c r="B74" s="1" t="s">
        <v>695</v>
      </c>
      <c r="C74" s="1" t="s">
        <v>547</v>
      </c>
      <c r="D74">
        <v>1</v>
      </c>
      <c r="E74">
        <v>0</v>
      </c>
      <c r="F74" s="4">
        <v>27.1</v>
      </c>
      <c r="G74" s="17">
        <f>xls_monitor[[#This Row],[PLN]]/Kusy!$C$3</f>
        <v>32.152977051076469</v>
      </c>
      <c r="H74" s="15">
        <f>xls_monitor[[#This Row],[PLN]]/Kusy!$C$12</f>
        <v>23.22739512713876</v>
      </c>
      <c r="I74" s="13">
        <f>xls_monitor[[#This Row],[EUR]]*Kusy!$C$9</f>
        <v>122.31314</v>
      </c>
    </row>
    <row r="75" spans="1:9">
      <c r="A75" s="1" t="s">
        <v>696</v>
      </c>
      <c r="B75" s="1" t="s">
        <v>697</v>
      </c>
      <c r="C75" s="1" t="s">
        <v>547</v>
      </c>
      <c r="D75">
        <v>1</v>
      </c>
      <c r="E75">
        <v>0</v>
      </c>
      <c r="F75" s="4">
        <v>27.1</v>
      </c>
      <c r="G75" s="17">
        <f>xls_monitor[[#This Row],[PLN]]/Kusy!$C$3</f>
        <v>32.152977051076469</v>
      </c>
      <c r="H75" s="15">
        <f>xls_monitor[[#This Row],[PLN]]/Kusy!$C$12</f>
        <v>23.22739512713876</v>
      </c>
      <c r="I75" s="13">
        <f>xls_monitor[[#This Row],[EUR]]*Kusy!$C$9</f>
        <v>122.31314</v>
      </c>
    </row>
    <row r="76" spans="1:9">
      <c r="A76" s="1" t="s">
        <v>698</v>
      </c>
      <c r="B76" s="1" t="s">
        <v>699</v>
      </c>
      <c r="C76" s="1" t="s">
        <v>547</v>
      </c>
      <c r="D76">
        <v>1</v>
      </c>
      <c r="E76">
        <v>0</v>
      </c>
      <c r="F76" s="4">
        <v>28.19</v>
      </c>
      <c r="G76" s="17">
        <f>xls_monitor[[#This Row],[PLN]]/Kusy!$C$3</f>
        <v>33.446214873426044</v>
      </c>
      <c r="H76" s="15">
        <f>xls_monitor[[#This Row],[PLN]]/Kusy!$C$12</f>
        <v>24.161633528931425</v>
      </c>
      <c r="I76" s="13">
        <f>xls_monitor[[#This Row],[EUR]]*Kusy!$C$9</f>
        <v>127.23274600000001</v>
      </c>
    </row>
    <row r="77" spans="1:9">
      <c r="A77" s="1" t="s">
        <v>700</v>
      </c>
      <c r="B77" s="1" t="s">
        <v>701</v>
      </c>
      <c r="C77" s="1" t="s">
        <v>547</v>
      </c>
      <c r="D77">
        <v>1</v>
      </c>
      <c r="E77">
        <v>0</v>
      </c>
      <c r="F77" s="4">
        <v>32.69</v>
      </c>
      <c r="G77" s="17">
        <f>xls_monitor[[#This Row],[PLN]]/Kusy!$C$3</f>
        <v>38.785270103309578</v>
      </c>
      <c r="H77" s="15">
        <f>xls_monitor[[#This Row],[PLN]]/Kusy!$C$12</f>
        <v>28.018581059268115</v>
      </c>
      <c r="I77" s="13">
        <f>xls_monitor[[#This Row],[EUR]]*Kusy!$C$9</f>
        <v>147.54304599999998</v>
      </c>
    </row>
    <row r="78" spans="1:9">
      <c r="A78" s="1" t="s">
        <v>702</v>
      </c>
      <c r="B78" s="1" t="s">
        <v>703</v>
      </c>
      <c r="C78" s="1" t="s">
        <v>576</v>
      </c>
      <c r="D78">
        <v>1</v>
      </c>
      <c r="E78">
        <v>0</v>
      </c>
      <c r="F78" s="4">
        <v>17.989999999999998</v>
      </c>
      <c r="G78" s="17">
        <f>xls_monitor[[#This Row],[PLN]]/Kusy!$C$3</f>
        <v>21.344356352356666</v>
      </c>
      <c r="H78" s="15">
        <f>xls_monitor[[#This Row],[PLN]]/Kusy!$C$12</f>
        <v>15.419219126834916</v>
      </c>
      <c r="I78" s="13">
        <f>xls_monitor[[#This Row],[EUR]]*Kusy!$C$9</f>
        <v>81.196065999999988</v>
      </c>
    </row>
    <row r="79" spans="1:9">
      <c r="A79" s="1" t="s">
        <v>704</v>
      </c>
      <c r="B79" s="1" t="s">
        <v>705</v>
      </c>
      <c r="C79" s="1" t="s">
        <v>576</v>
      </c>
      <c r="D79">
        <v>1</v>
      </c>
      <c r="E79">
        <v>0</v>
      </c>
      <c r="F79" s="4">
        <v>18.29</v>
      </c>
      <c r="G79" s="17">
        <f>xls_monitor[[#This Row],[PLN]]/Kusy!$C$3</f>
        <v>21.700293367682235</v>
      </c>
      <c r="H79" s="15">
        <f>xls_monitor[[#This Row],[PLN]]/Kusy!$C$12</f>
        <v>15.676348962190696</v>
      </c>
      <c r="I79" s="13">
        <f>xls_monitor[[#This Row],[EUR]]*Kusy!$C$9</f>
        <v>82.550085999999993</v>
      </c>
    </row>
    <row r="80" spans="1:9">
      <c r="A80" s="1" t="s">
        <v>706</v>
      </c>
      <c r="B80" s="1" t="s">
        <v>707</v>
      </c>
      <c r="C80" s="1" t="s">
        <v>576</v>
      </c>
      <c r="D80">
        <v>1</v>
      </c>
      <c r="E80">
        <v>0</v>
      </c>
      <c r="F80" s="4">
        <v>10.52</v>
      </c>
      <c r="G80" s="17">
        <f>xls_monitor[[#This Row],[PLN]]/Kusy!$C$3</f>
        <v>12.48152467074998</v>
      </c>
      <c r="H80" s="15">
        <f>xls_monitor[[#This Row],[PLN]]/Kusy!$C$12</f>
        <v>9.0166862264760059</v>
      </c>
      <c r="I80" s="13">
        <f>xls_monitor[[#This Row],[EUR]]*Kusy!$C$9</f>
        <v>47.480967999999997</v>
      </c>
    </row>
    <row r="81" spans="1:9">
      <c r="A81" s="1" t="s">
        <v>708</v>
      </c>
      <c r="B81" s="1" t="s">
        <v>709</v>
      </c>
      <c r="C81" s="1" t="s">
        <v>576</v>
      </c>
      <c r="D81">
        <v>1</v>
      </c>
      <c r="E81">
        <v>0</v>
      </c>
      <c r="F81" s="4">
        <v>14.06</v>
      </c>
      <c r="G81" s="17">
        <f>xls_monitor[[#This Row],[PLN]]/Kusy!$C$3</f>
        <v>16.681581451591704</v>
      </c>
      <c r="H81" s="15">
        <f>xls_monitor[[#This Row],[PLN]]/Kusy!$C$12</f>
        <v>12.050818283674205</v>
      </c>
      <c r="I81" s="13">
        <f>xls_monitor[[#This Row],[EUR]]*Kusy!$C$9</f>
        <v>63.458404000000002</v>
      </c>
    </row>
    <row r="82" spans="1:9">
      <c r="A82" s="1" t="s">
        <v>710</v>
      </c>
      <c r="B82" s="1" t="s">
        <v>711</v>
      </c>
      <c r="C82" s="1" t="s">
        <v>576</v>
      </c>
      <c r="D82">
        <v>1</v>
      </c>
      <c r="E82">
        <v>0</v>
      </c>
      <c r="F82" s="4">
        <v>10.16</v>
      </c>
      <c r="G82" s="17">
        <f>xls_monitor[[#This Row],[PLN]]/Kusy!$C$3</f>
        <v>12.054400252359297</v>
      </c>
      <c r="H82" s="15">
        <f>xls_monitor[[#This Row],[PLN]]/Kusy!$C$12</f>
        <v>8.7081304240490702</v>
      </c>
      <c r="I82" s="13">
        <f>xls_monitor[[#This Row],[EUR]]*Kusy!$C$9</f>
        <v>45.856144</v>
      </c>
    </row>
    <row r="83" spans="1:9">
      <c r="A83" s="1" t="s">
        <v>712</v>
      </c>
      <c r="B83" s="1" t="s">
        <v>713</v>
      </c>
      <c r="C83" s="1" t="s">
        <v>558</v>
      </c>
      <c r="D83">
        <v>1</v>
      </c>
      <c r="E83">
        <v>0</v>
      </c>
      <c r="F83" s="4">
        <v>78.680000000000007</v>
      </c>
      <c r="G83" s="17">
        <f>xls_monitor[[#This Row],[PLN]]/Kusy!$C$3</f>
        <v>93.350414552719442</v>
      </c>
      <c r="H83" s="15">
        <f>xls_monitor[[#This Row],[PLN]]/Kusy!$C$12</f>
        <v>67.436584819309147</v>
      </c>
      <c r="I83" s="13">
        <f>xls_monitor[[#This Row],[EUR]]*Kusy!$C$9</f>
        <v>355.11431200000004</v>
      </c>
    </row>
    <row r="84" spans="1:9">
      <c r="A84" s="1" t="s">
        <v>714</v>
      </c>
      <c r="B84" s="1" t="s">
        <v>715</v>
      </c>
      <c r="C84" s="1" t="s">
        <v>558</v>
      </c>
      <c r="D84">
        <v>1</v>
      </c>
      <c r="E84">
        <v>0</v>
      </c>
      <c r="F84" s="4">
        <v>33.76</v>
      </c>
      <c r="G84" s="17">
        <f>xls_monitor[[#This Row],[PLN]]/Kusy!$C$3</f>
        <v>40.054778791304116</v>
      </c>
      <c r="H84" s="15">
        <f>xls_monitor[[#This Row],[PLN]]/Kusy!$C$12</f>
        <v>28.935677472037064</v>
      </c>
      <c r="I84" s="13">
        <f>xls_monitor[[#This Row],[EUR]]*Kusy!$C$9</f>
        <v>152.37238399999998</v>
      </c>
    </row>
    <row r="85" spans="1:9">
      <c r="A85" s="1" t="s">
        <v>716</v>
      </c>
      <c r="B85" s="1" t="s">
        <v>717</v>
      </c>
      <c r="C85" s="1" t="s">
        <v>558</v>
      </c>
      <c r="D85">
        <v>1</v>
      </c>
      <c r="E85">
        <v>0</v>
      </c>
      <c r="F85" s="4">
        <v>20.260000000000002</v>
      </c>
      <c r="G85" s="17">
        <f>xls_monitor[[#This Row],[PLN]]/Kusy!$C$3</f>
        <v>24.037613101653481</v>
      </c>
      <c r="H85" s="15">
        <f>xls_monitor[[#This Row],[PLN]]/Kusy!$C$12</f>
        <v>17.364834881026983</v>
      </c>
      <c r="I85" s="13">
        <f>xls_monitor[[#This Row],[EUR]]*Kusy!$C$9</f>
        <v>91.441484000000003</v>
      </c>
    </row>
    <row r="86" spans="1:9">
      <c r="A86" s="1" t="s">
        <v>718</v>
      </c>
      <c r="B86" s="1" t="s">
        <v>719</v>
      </c>
      <c r="C86" s="1" t="s">
        <v>558</v>
      </c>
      <c r="D86">
        <v>1</v>
      </c>
      <c r="E86">
        <v>0</v>
      </c>
      <c r="F86" s="4">
        <v>38.92</v>
      </c>
      <c r="G86" s="17">
        <f>xls_monitor[[#This Row],[PLN]]/Kusy!$C$3</f>
        <v>46.176895454903921</v>
      </c>
      <c r="H86" s="15">
        <f>xls_monitor[[#This Row],[PLN]]/Kusy!$C$12</f>
        <v>33.358310640156475</v>
      </c>
      <c r="I86" s="13">
        <f>xls_monitor[[#This Row],[EUR]]*Kusy!$C$9</f>
        <v>175.661528</v>
      </c>
    </row>
    <row r="87" spans="1:9">
      <c r="A87" s="1" t="s">
        <v>720</v>
      </c>
      <c r="B87" s="1" t="s">
        <v>721</v>
      </c>
      <c r="C87" s="1" t="s">
        <v>558</v>
      </c>
      <c r="D87">
        <v>1</v>
      </c>
      <c r="E87">
        <v>0</v>
      </c>
      <c r="F87" s="4">
        <v>73.53</v>
      </c>
      <c r="G87" s="17">
        <f>xls_monitor[[#This Row],[PLN]]/Kusy!$C$3</f>
        <v>87.240162456297142</v>
      </c>
      <c r="H87" s="15">
        <f>xls_monitor[[#This Row],[PLN]]/Kusy!$C$12</f>
        <v>63.022522645701585</v>
      </c>
      <c r="I87" s="13">
        <f>xls_monitor[[#This Row],[EUR]]*Kusy!$C$9</f>
        <v>331.87030199999998</v>
      </c>
    </row>
    <row r="88" spans="1:9">
      <c r="A88" s="1" t="s">
        <v>722</v>
      </c>
      <c r="B88" s="1" t="s">
        <v>723</v>
      </c>
      <c r="C88" s="1" t="s">
        <v>558</v>
      </c>
      <c r="D88">
        <v>1</v>
      </c>
      <c r="E88">
        <v>0</v>
      </c>
      <c r="F88" s="4">
        <v>59.87</v>
      </c>
      <c r="G88" s="17">
        <f>xls_monitor[[#This Row],[PLN]]/Kusy!$C$3</f>
        <v>71.033163691806195</v>
      </c>
      <c r="H88" s="15">
        <f>xls_monitor[[#This Row],[PLN]]/Kusy!$C$12</f>
        <v>51.314544142501745</v>
      </c>
      <c r="I88" s="13">
        <f>xls_monitor[[#This Row],[EUR]]*Kusy!$C$9</f>
        <v>270.21725799999996</v>
      </c>
    </row>
    <row r="89" spans="1:9">
      <c r="A89" s="1" t="s">
        <v>724</v>
      </c>
      <c r="B89" s="1" t="s">
        <v>725</v>
      </c>
      <c r="C89" s="1" t="s">
        <v>558</v>
      </c>
      <c r="D89">
        <v>1</v>
      </c>
      <c r="E89">
        <v>0</v>
      </c>
      <c r="F89" s="4">
        <v>17.850000000000001</v>
      </c>
      <c r="G89" s="17">
        <f>xls_monitor[[#This Row],[PLN]]/Kusy!$C$3</f>
        <v>21.178252411871405</v>
      </c>
      <c r="H89" s="15">
        <f>xls_monitor[[#This Row],[PLN]]/Kusy!$C$12</f>
        <v>15.29922520366889</v>
      </c>
      <c r="I89" s="13">
        <f>xls_monitor[[#This Row],[EUR]]*Kusy!$C$9</f>
        <v>80.564190000000011</v>
      </c>
    </row>
    <row r="90" spans="1:9">
      <c r="A90" s="1" t="s">
        <v>726</v>
      </c>
      <c r="B90" s="1" t="s">
        <v>727</v>
      </c>
      <c r="C90" s="1" t="s">
        <v>558</v>
      </c>
      <c r="D90">
        <v>1</v>
      </c>
      <c r="E90">
        <v>0</v>
      </c>
      <c r="F90" s="4">
        <v>21.82</v>
      </c>
      <c r="G90" s="17">
        <f>xls_monitor[[#This Row],[PLN]]/Kusy!$C$3</f>
        <v>25.888485581346441</v>
      </c>
      <c r="H90" s="15">
        <f>xls_monitor[[#This Row],[PLN]]/Kusy!$C$12</f>
        <v>18.701910024877037</v>
      </c>
      <c r="I90" s="13">
        <f>xls_monitor[[#This Row],[EUR]]*Kusy!$C$9</f>
        <v>98.482388</v>
      </c>
    </row>
    <row r="91" spans="1:9">
      <c r="A91" s="1" t="s">
        <v>728</v>
      </c>
      <c r="B91" s="1" t="s">
        <v>729</v>
      </c>
      <c r="C91" s="1" t="s">
        <v>558</v>
      </c>
      <c r="D91">
        <v>1</v>
      </c>
      <c r="E91">
        <v>0</v>
      </c>
      <c r="F91" s="4">
        <v>19.68</v>
      </c>
      <c r="G91" s="17">
        <f>xls_monitor[[#This Row],[PLN]]/Kusy!$C$3</f>
        <v>23.349468205357379</v>
      </c>
      <c r="H91" s="15">
        <f>xls_monitor[[#This Row],[PLN]]/Kusy!$C$12</f>
        <v>16.867717199339143</v>
      </c>
      <c r="I91" s="13">
        <f>xls_monitor[[#This Row],[EUR]]*Kusy!$C$9</f>
        <v>88.823712</v>
      </c>
    </row>
    <row r="92" spans="1:9">
      <c r="A92" s="1" t="s">
        <v>730</v>
      </c>
      <c r="B92" s="1" t="s">
        <v>731</v>
      </c>
      <c r="C92" s="1" t="s">
        <v>558</v>
      </c>
      <c r="D92">
        <v>1</v>
      </c>
      <c r="E92">
        <v>0</v>
      </c>
      <c r="F92" s="4">
        <v>21.18</v>
      </c>
      <c r="G92" s="17">
        <f>xls_monitor[[#This Row],[PLN]]/Kusy!$C$3</f>
        <v>25.129153281985225</v>
      </c>
      <c r="H92" s="15">
        <f>xls_monitor[[#This Row],[PLN]]/Kusy!$C$12</f>
        <v>18.15336637611804</v>
      </c>
      <c r="I92" s="13">
        <f>xls_monitor[[#This Row],[EUR]]*Kusy!$C$9</f>
        <v>95.593812</v>
      </c>
    </row>
    <row r="93" spans="1:9">
      <c r="A93" s="1" t="s">
        <v>732</v>
      </c>
      <c r="B93" s="1" t="s">
        <v>733</v>
      </c>
      <c r="C93" s="1" t="s">
        <v>558</v>
      </c>
      <c r="D93">
        <v>1</v>
      </c>
      <c r="E93">
        <v>0</v>
      </c>
      <c r="F93" s="4">
        <v>133.41999999999999</v>
      </c>
      <c r="G93" s="17">
        <f>xls_monitor[[#This Row],[PLN]]/Kusy!$C$3</f>
        <v>158.29705528245839</v>
      </c>
      <c r="H93" s="15">
        <f>xls_monitor[[#This Row],[PLN]]/Kusy!$C$12</f>
        <v>114.35420877722706</v>
      </c>
      <c r="I93" s="13">
        <f>xls_monitor[[#This Row],[EUR]]*Kusy!$C$9</f>
        <v>602.17782799999998</v>
      </c>
    </row>
    <row r="94" spans="1:9">
      <c r="A94" s="1" t="s">
        <v>734</v>
      </c>
      <c r="B94" s="1" t="s">
        <v>735</v>
      </c>
      <c r="C94" s="1" t="s">
        <v>558</v>
      </c>
      <c r="D94">
        <v>1</v>
      </c>
      <c r="E94">
        <v>0</v>
      </c>
      <c r="F94" s="4">
        <v>50.18</v>
      </c>
      <c r="G94" s="17">
        <f>xls_monitor[[#This Row],[PLN]]/Kusy!$C$3</f>
        <v>59.5363980967903</v>
      </c>
      <c r="H94" s="15">
        <f>xls_monitor[[#This Row],[PLN]]/Kusy!$C$12</f>
        <v>43.009250460510067</v>
      </c>
      <c r="I94" s="13">
        <f>xls_monitor[[#This Row],[EUR]]*Kusy!$C$9</f>
        <v>226.48241199999998</v>
      </c>
    </row>
    <row r="95" spans="1:9">
      <c r="A95" s="1" t="s">
        <v>736</v>
      </c>
      <c r="B95" s="1" t="s">
        <v>737</v>
      </c>
      <c r="C95" s="1" t="s">
        <v>558</v>
      </c>
      <c r="D95">
        <v>1</v>
      </c>
      <c r="E95">
        <v>0</v>
      </c>
      <c r="F95" s="4">
        <v>10.73</v>
      </c>
      <c r="G95" s="17">
        <f>xls_monitor[[#This Row],[PLN]]/Kusy!$C$3</f>
        <v>12.730680581477879</v>
      </c>
      <c r="H95" s="15">
        <f>xls_monitor[[#This Row],[PLN]]/Kusy!$C$12</f>
        <v>9.1966771112250516</v>
      </c>
      <c r="I95" s="13">
        <f>xls_monitor[[#This Row],[EUR]]*Kusy!$C$9</f>
        <v>48.428781999999998</v>
      </c>
    </row>
    <row r="96" spans="1:9">
      <c r="A96" s="1" t="s">
        <v>738</v>
      </c>
      <c r="B96" s="1" t="s">
        <v>739</v>
      </c>
      <c r="C96" s="1" t="s">
        <v>558</v>
      </c>
      <c r="D96">
        <v>1</v>
      </c>
      <c r="E96">
        <v>0</v>
      </c>
      <c r="F96" s="4">
        <v>37.36</v>
      </c>
      <c r="G96" s="17">
        <f>xls_monitor[[#This Row],[PLN]]/Kusy!$C$3</f>
        <v>44.326022975210954</v>
      </c>
      <c r="H96" s="15">
        <f>xls_monitor[[#This Row],[PLN]]/Kusy!$C$12</f>
        <v>32.021235496306424</v>
      </c>
      <c r="I96" s="13">
        <f>xls_monitor[[#This Row],[EUR]]*Kusy!$C$9</f>
        <v>168.62062399999999</v>
      </c>
    </row>
    <row r="97" spans="1:9">
      <c r="A97" s="1" t="s">
        <v>740</v>
      </c>
      <c r="B97" s="1" t="s">
        <v>741</v>
      </c>
      <c r="C97" s="1" t="s">
        <v>558</v>
      </c>
      <c r="D97">
        <v>1</v>
      </c>
      <c r="E97">
        <v>0</v>
      </c>
      <c r="F97" s="4">
        <v>44.61</v>
      </c>
      <c r="G97" s="17">
        <f>xls_monitor[[#This Row],[PLN]]/Kusy!$C$3</f>
        <v>52.927834178912221</v>
      </c>
      <c r="H97" s="15">
        <f>xls_monitor[[#This Row],[PLN]]/Kusy!$C$12</f>
        <v>38.235206517404428</v>
      </c>
      <c r="I97" s="13">
        <f>xls_monitor[[#This Row],[EUR]]*Kusy!$C$9</f>
        <v>201.34277399999999</v>
      </c>
    </row>
    <row r="98" spans="1:9">
      <c r="A98" s="1" t="s">
        <v>742</v>
      </c>
      <c r="B98" s="1" t="s">
        <v>743</v>
      </c>
      <c r="C98" s="1" t="s">
        <v>558</v>
      </c>
      <c r="D98">
        <v>1</v>
      </c>
      <c r="E98">
        <v>0</v>
      </c>
      <c r="F98" s="4">
        <v>83.49</v>
      </c>
      <c r="G98" s="17">
        <f>xls_monitor[[#This Row],[PLN]]/Kusy!$C$3</f>
        <v>99.057271365106061</v>
      </c>
      <c r="H98" s="15">
        <f>xls_monitor[[#This Row],[PLN]]/Kusy!$C$12</f>
        <v>71.55923317951347</v>
      </c>
      <c r="I98" s="13">
        <f>xls_monitor[[#This Row],[EUR]]*Kusy!$C$9</f>
        <v>376.82376599999998</v>
      </c>
    </row>
    <row r="99" spans="1:9">
      <c r="A99" s="1" t="s">
        <v>744</v>
      </c>
      <c r="B99" s="1" t="s">
        <v>745</v>
      </c>
      <c r="C99" s="1" t="s">
        <v>558</v>
      </c>
      <c r="D99">
        <v>1</v>
      </c>
      <c r="E99">
        <v>0</v>
      </c>
      <c r="F99" s="4">
        <v>76.59</v>
      </c>
      <c r="G99" s="17">
        <f>xls_monitor[[#This Row],[PLN]]/Kusy!$C$3</f>
        <v>90.870720012617966</v>
      </c>
      <c r="H99" s="15">
        <f>xls_monitor[[#This Row],[PLN]]/Kusy!$C$12</f>
        <v>65.645246966330546</v>
      </c>
      <c r="I99" s="13">
        <f>xls_monitor[[#This Row],[EUR]]*Kusy!$C$9</f>
        <v>345.68130600000001</v>
      </c>
    </row>
    <row r="100" spans="1:9">
      <c r="A100" s="1" t="s">
        <v>746</v>
      </c>
      <c r="B100" s="1" t="s">
        <v>747</v>
      </c>
      <c r="C100" s="1" t="s">
        <v>565</v>
      </c>
      <c r="D100">
        <v>1</v>
      </c>
      <c r="E100">
        <v>0</v>
      </c>
      <c r="F100" s="4">
        <v>41.68</v>
      </c>
      <c r="G100" s="17">
        <f>xls_monitor[[#This Row],[PLN]]/Kusy!$C$3</f>
        <v>49.451515995899157</v>
      </c>
      <c r="H100" s="15">
        <f>xls_monitor[[#This Row],[PLN]]/Kusy!$C$12</f>
        <v>35.723905125429646</v>
      </c>
      <c r="I100" s="13">
        <f>xls_monitor[[#This Row],[EUR]]*Kusy!$C$9</f>
        <v>188.11851199999998</v>
      </c>
    </row>
    <row r="101" spans="1:9">
      <c r="A101" s="1" t="s">
        <v>748</v>
      </c>
      <c r="B101" s="1" t="s">
        <v>749</v>
      </c>
      <c r="C101" s="1" t="s">
        <v>565</v>
      </c>
      <c r="D101">
        <v>1</v>
      </c>
      <c r="E101">
        <v>0</v>
      </c>
      <c r="F101" s="4">
        <v>15.72</v>
      </c>
      <c r="G101" s="17">
        <f>xls_monitor[[#This Row],[PLN]]/Kusy!$C$3</f>
        <v>18.651099603059855</v>
      </c>
      <c r="H101" s="15">
        <f>xls_monitor[[#This Row],[PLN]]/Kusy!$C$12</f>
        <v>13.473603372642852</v>
      </c>
      <c r="I101" s="13">
        <f>xls_monitor[[#This Row],[EUR]]*Kusy!$C$9</f>
        <v>70.950648000000001</v>
      </c>
    </row>
    <row r="102" spans="1:9">
      <c r="A102" s="1" t="s">
        <v>750</v>
      </c>
      <c r="B102" s="1" t="s">
        <v>751</v>
      </c>
      <c r="C102" s="1" t="s">
        <v>565</v>
      </c>
      <c r="D102">
        <v>1</v>
      </c>
      <c r="E102">
        <v>0</v>
      </c>
      <c r="F102" s="4">
        <v>15.78</v>
      </c>
      <c r="G102" s="17">
        <f>xls_monitor[[#This Row],[PLN]]/Kusy!$C$3</f>
        <v>18.722287006124969</v>
      </c>
      <c r="H102" s="15">
        <f>xls_monitor[[#This Row],[PLN]]/Kusy!$C$12</f>
        <v>13.525029339714008</v>
      </c>
      <c r="I102" s="13">
        <f>xls_monitor[[#This Row],[EUR]]*Kusy!$C$9</f>
        <v>71.221451999999999</v>
      </c>
    </row>
    <row r="103" spans="1:9">
      <c r="A103" s="1" t="s">
        <v>752</v>
      </c>
      <c r="B103" s="1" t="s">
        <v>753</v>
      </c>
      <c r="C103" s="1" t="s">
        <v>565</v>
      </c>
      <c r="D103">
        <v>1</v>
      </c>
      <c r="E103">
        <v>0</v>
      </c>
      <c r="F103" s="4">
        <v>15.72</v>
      </c>
      <c r="G103" s="17">
        <f>xls_monitor[[#This Row],[PLN]]/Kusy!$C$3</f>
        <v>18.651099603059855</v>
      </c>
      <c r="H103" s="15">
        <f>xls_monitor[[#This Row],[PLN]]/Kusy!$C$12</f>
        <v>13.473603372642852</v>
      </c>
      <c r="I103" s="13">
        <f>xls_monitor[[#This Row],[EUR]]*Kusy!$C$9</f>
        <v>70.950648000000001</v>
      </c>
    </row>
    <row r="104" spans="1:9">
      <c r="A104" s="1" t="s">
        <v>754</v>
      </c>
      <c r="B104" s="1" t="s">
        <v>755</v>
      </c>
      <c r="C104" s="1" t="s">
        <v>565</v>
      </c>
      <c r="D104">
        <v>1</v>
      </c>
      <c r="E104">
        <v>0</v>
      </c>
      <c r="F104" s="4">
        <v>19.239999999999998</v>
      </c>
      <c r="G104" s="17">
        <f>xls_monitor[[#This Row],[PLN]]/Kusy!$C$3</f>
        <v>22.827427249546538</v>
      </c>
      <c r="H104" s="15">
        <f>xls_monitor[[#This Row],[PLN]]/Kusy!$C$12</f>
        <v>16.490593440817332</v>
      </c>
      <c r="I104" s="13">
        <f>xls_monitor[[#This Row],[EUR]]*Kusy!$C$9</f>
        <v>86.837815999999989</v>
      </c>
    </row>
    <row r="105" spans="1:9">
      <c r="A105" s="1" t="s">
        <v>756</v>
      </c>
      <c r="B105" s="1" t="s">
        <v>757</v>
      </c>
      <c r="C105" s="1" t="s">
        <v>625</v>
      </c>
      <c r="D105">
        <v>1</v>
      </c>
      <c r="E105">
        <v>0</v>
      </c>
      <c r="F105" s="4">
        <v>59.96</v>
      </c>
      <c r="G105" s="17">
        <f>xls_monitor[[#This Row],[PLN]]/Kusy!$C$3</f>
        <v>71.139944796403881</v>
      </c>
      <c r="H105" s="15">
        <f>xls_monitor[[#This Row],[PLN]]/Kusy!$C$12</f>
        <v>51.39168309310849</v>
      </c>
      <c r="I105" s="13">
        <f>xls_monitor[[#This Row],[EUR]]*Kusy!$C$9</f>
        <v>270.62346400000001</v>
      </c>
    </row>
    <row r="106" spans="1:9">
      <c r="A106" s="1" t="s">
        <v>758</v>
      </c>
      <c r="B106" s="1" t="s">
        <v>759</v>
      </c>
      <c r="C106" s="1" t="s">
        <v>625</v>
      </c>
      <c r="D106">
        <v>1</v>
      </c>
      <c r="E106">
        <v>0</v>
      </c>
      <c r="F106" s="4">
        <v>97.5</v>
      </c>
      <c r="G106" s="17">
        <f>xls_monitor[[#This Row],[PLN]]/Kusy!$C$3</f>
        <v>115.67952998081017</v>
      </c>
      <c r="H106" s="15">
        <f>xls_monitor[[#This Row],[PLN]]/Kusy!$C$12</f>
        <v>83.567196490628376</v>
      </c>
      <c r="I106" s="13">
        <f>xls_monitor[[#This Row],[EUR]]*Kusy!$C$9</f>
        <v>440.05649999999997</v>
      </c>
    </row>
    <row r="107" spans="1:9">
      <c r="A107" s="1" t="s">
        <v>760</v>
      </c>
      <c r="B107" s="1" t="s">
        <v>761</v>
      </c>
      <c r="C107" s="1" t="s">
        <v>625</v>
      </c>
      <c r="D107">
        <v>1</v>
      </c>
      <c r="E107">
        <v>0</v>
      </c>
      <c r="F107" s="4">
        <v>73.13</v>
      </c>
      <c r="G107" s="17">
        <f>xls_monitor[[#This Row],[PLN]]/Kusy!$C$3</f>
        <v>86.765579769196393</v>
      </c>
      <c r="H107" s="15">
        <f>xls_monitor[[#This Row],[PLN]]/Kusy!$C$12</f>
        <v>62.679682865227207</v>
      </c>
      <c r="I107" s="13">
        <f>xls_monitor[[#This Row],[EUR]]*Kusy!$C$9</f>
        <v>330.06494199999997</v>
      </c>
    </row>
    <row r="108" spans="1:9">
      <c r="A108" s="1" t="s">
        <v>762</v>
      </c>
      <c r="B108" s="1" t="s">
        <v>763</v>
      </c>
      <c r="C108" s="1" t="s">
        <v>764</v>
      </c>
      <c r="D108">
        <v>1</v>
      </c>
      <c r="E108">
        <v>0</v>
      </c>
      <c r="F108" s="4">
        <v>104.95</v>
      </c>
      <c r="G108" s="17">
        <f>xls_monitor[[#This Row],[PLN]]/Kusy!$C$3</f>
        <v>124.51863252806183</v>
      </c>
      <c r="H108" s="15">
        <f>xls_monitor[[#This Row],[PLN]]/Kusy!$C$12</f>
        <v>89.952587401963569</v>
      </c>
      <c r="I108" s="13">
        <f>xls_monitor[[#This Row],[EUR]]*Kusy!$C$9</f>
        <v>473.68133</v>
      </c>
    </row>
    <row r="109" spans="1:9">
      <c r="A109" s="1" t="s">
        <v>765</v>
      </c>
      <c r="B109" s="1" t="s">
        <v>766</v>
      </c>
      <c r="C109" s="1" t="s">
        <v>544</v>
      </c>
      <c r="D109">
        <v>1</v>
      </c>
      <c r="E109">
        <v>0</v>
      </c>
      <c r="F109" s="4">
        <v>338.63</v>
      </c>
      <c r="G109" s="17">
        <f>xls_monitor[[#This Row],[PLN]]/Kusy!$C$3</f>
        <v>401.76983833232566</v>
      </c>
      <c r="H109" s="15">
        <f>xls_monitor[[#This Row],[PLN]]/Kusy!$C$12</f>
        <v>290.23958715509218</v>
      </c>
      <c r="I109" s="13">
        <f>xls_monitor[[#This Row],[EUR]]*Kusy!$C$9</f>
        <v>1528.372642</v>
      </c>
    </row>
    <row r="110" spans="1:9">
      <c r="A110" s="1" t="s">
        <v>767</v>
      </c>
      <c r="B110" s="1" t="s">
        <v>768</v>
      </c>
      <c r="C110" s="1" t="s">
        <v>544</v>
      </c>
      <c r="D110">
        <v>1</v>
      </c>
      <c r="E110">
        <v>0</v>
      </c>
      <c r="F110" s="4">
        <v>53.26</v>
      </c>
      <c r="G110" s="17">
        <f>xls_monitor[[#This Row],[PLN]]/Kusy!$C$3</f>
        <v>63.190684787466154</v>
      </c>
      <c r="H110" s="15">
        <f>xls_monitor[[#This Row],[PLN]]/Kusy!$C$12</f>
        <v>45.649116770162742</v>
      </c>
      <c r="I110" s="13">
        <f>xls_monitor[[#This Row],[EUR]]*Kusy!$C$9</f>
        <v>240.38368399999999</v>
      </c>
    </row>
    <row r="111" spans="1:9">
      <c r="A111" s="1" t="s">
        <v>769</v>
      </c>
      <c r="B111" s="1" t="s">
        <v>770</v>
      </c>
      <c r="C111" s="1" t="s">
        <v>544</v>
      </c>
      <c r="D111">
        <v>1</v>
      </c>
      <c r="E111">
        <v>0</v>
      </c>
      <c r="F111" s="4">
        <v>599.45000000000005</v>
      </c>
      <c r="G111" s="17">
        <f>xls_monitor[[#This Row],[PLN]]/Kusy!$C$3</f>
        <v>711.22147945637607</v>
      </c>
      <c r="H111" s="15">
        <f>xls_monitor[[#This Row],[PLN]]/Kusy!$C$12</f>
        <v>513.788266013407</v>
      </c>
      <c r="I111" s="13">
        <f>xls_monitor[[#This Row],[EUR]]*Kusy!$C$9</f>
        <v>2705.5576300000002</v>
      </c>
    </row>
    <row r="112" spans="1:9">
      <c r="A112" s="1" t="s">
        <v>771</v>
      </c>
      <c r="B112" s="1" t="s">
        <v>772</v>
      </c>
      <c r="C112" s="1" t="s">
        <v>544</v>
      </c>
      <c r="D112">
        <v>1</v>
      </c>
      <c r="E112">
        <v>0</v>
      </c>
      <c r="F112" s="4">
        <v>20.100000000000001</v>
      </c>
      <c r="G112" s="17">
        <f>xls_monitor[[#This Row],[PLN]]/Kusy!$C$3</f>
        <v>23.847780026813176</v>
      </c>
      <c r="H112" s="15">
        <f>xls_monitor[[#This Row],[PLN]]/Kusy!$C$12</f>
        <v>17.227698968837235</v>
      </c>
      <c r="I112" s="13">
        <f>xls_monitor[[#This Row],[EUR]]*Kusy!$C$9</f>
        <v>90.719340000000003</v>
      </c>
    </row>
    <row r="113" spans="1:9">
      <c r="A113" s="1" t="s">
        <v>773</v>
      </c>
      <c r="B113" s="1" t="s">
        <v>774</v>
      </c>
      <c r="C113" s="1" t="s">
        <v>544</v>
      </c>
      <c r="D113">
        <v>1</v>
      </c>
      <c r="E113">
        <v>0</v>
      </c>
      <c r="F113" s="4">
        <v>50.24</v>
      </c>
      <c r="G113" s="17">
        <f>xls_monitor[[#This Row],[PLN]]/Kusy!$C$3</f>
        <v>59.607585499855418</v>
      </c>
      <c r="H113" s="15">
        <f>xls_monitor[[#This Row],[PLN]]/Kusy!$C$12</f>
        <v>43.060676427581228</v>
      </c>
      <c r="I113" s="13">
        <f>xls_monitor[[#This Row],[EUR]]*Kusy!$C$9</f>
        <v>226.75321600000001</v>
      </c>
    </row>
    <row r="114" spans="1:9">
      <c r="A114" s="1" t="s">
        <v>775</v>
      </c>
      <c r="B114" s="1" t="s">
        <v>776</v>
      </c>
      <c r="C114" s="1" t="s">
        <v>544</v>
      </c>
      <c r="D114">
        <v>1</v>
      </c>
      <c r="E114">
        <v>0</v>
      </c>
      <c r="F114" s="4">
        <v>105.52</v>
      </c>
      <c r="G114" s="17">
        <f>xls_monitor[[#This Row],[PLN]]/Kusy!$C$3</f>
        <v>125.19491285718041</v>
      </c>
      <c r="H114" s="15">
        <f>xls_monitor[[#This Row],[PLN]]/Kusy!$C$12</f>
        <v>90.441134089139553</v>
      </c>
      <c r="I114" s="13">
        <f>xls_monitor[[#This Row],[EUR]]*Kusy!$C$9</f>
        <v>476.25396799999999</v>
      </c>
    </row>
    <row r="115" spans="1:9">
      <c r="A115" s="1" t="s">
        <v>777</v>
      </c>
      <c r="B115" s="1" t="s">
        <v>778</v>
      </c>
      <c r="C115" s="1" t="s">
        <v>544</v>
      </c>
      <c r="D115">
        <v>1</v>
      </c>
      <c r="E115">
        <v>0</v>
      </c>
      <c r="F115" s="4">
        <v>733.02</v>
      </c>
      <c r="G115" s="17">
        <f>xls_monitor[[#This Row],[PLN]]/Kusy!$C$3</f>
        <v>869.69650324649717</v>
      </c>
      <c r="H115" s="15">
        <f>xls_monitor[[#This Row],[PLN]]/Kusy!$C$12</f>
        <v>628.27103970831195</v>
      </c>
      <c r="I115" s="13">
        <f>xls_monitor[[#This Row],[EUR]]*Kusy!$C$9</f>
        <v>3308.412468</v>
      </c>
    </row>
    <row r="116" spans="1:9">
      <c r="A116" s="1" t="s">
        <v>779</v>
      </c>
      <c r="B116" s="1" t="s">
        <v>780</v>
      </c>
      <c r="C116" s="1" t="s">
        <v>544</v>
      </c>
      <c r="D116">
        <v>1</v>
      </c>
      <c r="E116">
        <v>0</v>
      </c>
      <c r="F116" s="4">
        <v>191.44</v>
      </c>
      <c r="G116" s="17">
        <f>xls_monitor[[#This Row],[PLN]]/Kusy!$C$3</f>
        <v>227.1352740464236</v>
      </c>
      <c r="H116" s="15">
        <f>xls_monitor[[#This Row],[PLN]]/Kusy!$C$12</f>
        <v>164.08311893503483</v>
      </c>
      <c r="I116" s="13">
        <f>xls_monitor[[#This Row],[EUR]]*Kusy!$C$9</f>
        <v>864.04529600000001</v>
      </c>
    </row>
    <row r="117" spans="1:9">
      <c r="A117" s="1" t="s">
        <v>781</v>
      </c>
      <c r="B117" s="1" t="s">
        <v>782</v>
      </c>
      <c r="C117" s="1" t="s">
        <v>544</v>
      </c>
      <c r="D117">
        <v>1</v>
      </c>
      <c r="E117">
        <v>0</v>
      </c>
      <c r="F117" s="4">
        <v>191.47</v>
      </c>
      <c r="G117" s="17">
        <f>xls_monitor[[#This Row],[PLN]]/Kusy!$C$3</f>
        <v>227.17086774795615</v>
      </c>
      <c r="H117" s="15">
        <f>xls_monitor[[#This Row],[PLN]]/Kusy!$C$12</f>
        <v>164.10883191857042</v>
      </c>
      <c r="I117" s="13">
        <f>xls_monitor[[#This Row],[EUR]]*Kusy!$C$9</f>
        <v>864.18069800000001</v>
      </c>
    </row>
    <row r="118" spans="1:9">
      <c r="A118" s="1" t="s">
        <v>783</v>
      </c>
      <c r="B118" s="1" t="s">
        <v>784</v>
      </c>
      <c r="C118" s="1" t="s">
        <v>544</v>
      </c>
      <c r="D118">
        <v>1</v>
      </c>
      <c r="E118">
        <v>0</v>
      </c>
      <c r="F118" s="4">
        <v>7.58</v>
      </c>
      <c r="G118" s="17">
        <f>xls_monitor[[#This Row],[PLN]]/Kusy!$C$3</f>
        <v>8.993341920559395</v>
      </c>
      <c r="H118" s="15">
        <f>xls_monitor[[#This Row],[PLN]]/Kusy!$C$12</f>
        <v>6.4968138399893647</v>
      </c>
      <c r="I118" s="13">
        <f>xls_monitor[[#This Row],[EUR]]*Kusy!$C$9</f>
        <v>34.211571999999997</v>
      </c>
    </row>
    <row r="119" spans="1:9">
      <c r="A119" s="1" t="s">
        <v>785</v>
      </c>
      <c r="B119" s="1" t="s">
        <v>786</v>
      </c>
      <c r="C119" s="1" t="s">
        <v>544</v>
      </c>
      <c r="D119">
        <v>1</v>
      </c>
      <c r="E119">
        <v>0</v>
      </c>
      <c r="F119" s="4">
        <v>38.58</v>
      </c>
      <c r="G119" s="17">
        <f>xls_monitor[[#This Row],[PLN]]/Kusy!$C$3</f>
        <v>45.773500170868274</v>
      </c>
      <c r="H119" s="15">
        <f>xls_monitor[[#This Row],[PLN]]/Kusy!$C$12</f>
        <v>33.066896826753258</v>
      </c>
      <c r="I119" s="13">
        <f>xls_monitor[[#This Row],[EUR]]*Kusy!$C$9</f>
        <v>174.12697199999999</v>
      </c>
    </row>
    <row r="120" spans="1:9">
      <c r="A120" s="1" t="s">
        <v>787</v>
      </c>
      <c r="B120" s="1" t="s">
        <v>788</v>
      </c>
      <c r="C120" s="1" t="s">
        <v>544</v>
      </c>
      <c r="D120">
        <v>1</v>
      </c>
      <c r="E120">
        <v>0</v>
      </c>
      <c r="F120" s="4">
        <v>197.96</v>
      </c>
      <c r="G120" s="17">
        <f>xls_monitor[[#This Row],[PLN]]/Kusy!$C$3</f>
        <v>234.87097184616599</v>
      </c>
      <c r="H120" s="15">
        <f>xls_monitor[[#This Row],[PLN]]/Kusy!$C$12</f>
        <v>169.67140735676711</v>
      </c>
      <c r="I120" s="13">
        <f>xls_monitor[[#This Row],[EUR]]*Kusy!$C$9</f>
        <v>893.47266400000001</v>
      </c>
    </row>
    <row r="121" spans="1:9">
      <c r="A121" s="1" t="s">
        <v>789</v>
      </c>
      <c r="B121" s="1" t="s">
        <v>790</v>
      </c>
      <c r="C121" s="1" t="s">
        <v>544</v>
      </c>
      <c r="D121">
        <v>1</v>
      </c>
      <c r="E121">
        <v>0</v>
      </c>
      <c r="F121" s="4">
        <v>21.89</v>
      </c>
      <c r="G121" s="17">
        <f>xls_monitor[[#This Row],[PLN]]/Kusy!$C$3</f>
        <v>25.971537551589076</v>
      </c>
      <c r="H121" s="15">
        <f>xls_monitor[[#This Row],[PLN]]/Kusy!$C$12</f>
        <v>18.761906986460055</v>
      </c>
      <c r="I121" s="13">
        <f>xls_monitor[[#This Row],[EUR]]*Kusy!$C$9</f>
        <v>98.798326000000003</v>
      </c>
    </row>
    <row r="122" spans="1:9">
      <c r="A122" s="1" t="s">
        <v>791</v>
      </c>
      <c r="B122" s="1" t="s">
        <v>792</v>
      </c>
      <c r="C122" s="1" t="s">
        <v>544</v>
      </c>
      <c r="D122">
        <v>1</v>
      </c>
      <c r="E122">
        <v>0</v>
      </c>
      <c r="F122" s="4">
        <v>192.88</v>
      </c>
      <c r="G122" s="17">
        <f>xls_monitor[[#This Row],[PLN]]/Kusy!$C$3</f>
        <v>228.84377171998631</v>
      </c>
      <c r="H122" s="15">
        <f>xls_monitor[[#This Row],[PLN]]/Kusy!$C$12</f>
        <v>165.31734214474258</v>
      </c>
      <c r="I122" s="13">
        <f>xls_monitor[[#This Row],[EUR]]*Kusy!$C$9</f>
        <v>870.54459199999997</v>
      </c>
    </row>
    <row r="123" spans="1:9">
      <c r="A123" s="1" t="s">
        <v>793</v>
      </c>
      <c r="B123" s="1" t="s">
        <v>794</v>
      </c>
      <c r="C123" s="1" t="s">
        <v>544</v>
      </c>
      <c r="D123">
        <v>1</v>
      </c>
      <c r="E123">
        <v>0</v>
      </c>
      <c r="F123" s="4">
        <v>11.7</v>
      </c>
      <c r="G123" s="17">
        <f>xls_monitor[[#This Row],[PLN]]/Kusy!$C$3</f>
        <v>13.88154359769722</v>
      </c>
      <c r="H123" s="15">
        <f>xls_monitor[[#This Row],[PLN]]/Kusy!$C$12</f>
        <v>10.028063578875404</v>
      </c>
      <c r="I123" s="13">
        <f>xls_monitor[[#This Row],[EUR]]*Kusy!$C$9</f>
        <v>52.806779999999996</v>
      </c>
    </row>
    <row r="124" spans="1:9">
      <c r="A124" s="1"/>
      <c r="B124" s="1"/>
      <c r="C124" s="1"/>
      <c r="D124">
        <f>SUBTOTAL(109,xls_monitor[QTY1])</f>
        <v>268</v>
      </c>
      <c r="E124">
        <f>SUBTOTAL(109,xls_monitor[QTY2])</f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17A9C-4182-44BD-B916-1B4087A5C1F2}">
  <sheetPr codeName="Arkusz4"/>
  <dimension ref="A1:I37"/>
  <sheetViews>
    <sheetView workbookViewId="0">
      <selection activeCell="L17" sqref="L17"/>
    </sheetView>
  </sheetViews>
  <sheetFormatPr defaultRowHeight="15"/>
  <cols>
    <col min="1" max="1" width="18.7109375" bestFit="1" customWidth="1"/>
    <col min="2" max="2" width="48.5703125" bestFit="1" customWidth="1"/>
    <col min="3" max="3" width="22.85546875" bestFit="1" customWidth="1"/>
    <col min="4" max="5" width="7.85546875" bestFit="1" customWidth="1"/>
    <col min="6" max="6" width="8.42578125" style="6" bestFit="1" customWidth="1"/>
    <col min="7" max="7" width="8.140625" style="19" bestFit="1" customWidth="1"/>
    <col min="8" max="8" width="8.42578125" style="9" bestFit="1" customWidth="1"/>
    <col min="9" max="9" width="9.85546875" style="8" bestFit="1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s="6" t="s">
        <v>5</v>
      </c>
      <c r="G1" s="19" t="s">
        <v>6</v>
      </c>
      <c r="H1" s="9" t="s">
        <v>7</v>
      </c>
      <c r="I1" s="8" t="s">
        <v>8</v>
      </c>
    </row>
    <row r="2" spans="1:9">
      <c r="A2" s="1" t="s">
        <v>795</v>
      </c>
      <c r="B2" s="1" t="s">
        <v>796</v>
      </c>
      <c r="C2" s="1" t="s">
        <v>797</v>
      </c>
      <c r="D2">
        <v>485</v>
      </c>
      <c r="E2">
        <v>160</v>
      </c>
      <c r="F2" s="6">
        <v>11.38</v>
      </c>
      <c r="G2" s="19">
        <f>xls_ram[[#This Row],[PLN]]/Kusy!$C$3</f>
        <v>13.501877448016614</v>
      </c>
      <c r="H2" s="9">
        <f>xls_ram[[#This Row],[PLN]]/Kusy!$C$12</f>
        <v>9.7537917544959072</v>
      </c>
      <c r="I2" s="8">
        <f>xls_ram[[#This Row],[EUR]]*Kusy!$C$9</f>
        <v>51.362492000000003</v>
      </c>
    </row>
    <row r="3" spans="1:9">
      <c r="A3" s="1" t="s">
        <v>798</v>
      </c>
      <c r="B3" s="1" t="s">
        <v>799</v>
      </c>
      <c r="C3" s="1" t="s">
        <v>797</v>
      </c>
      <c r="D3">
        <v>396</v>
      </c>
      <c r="E3">
        <v>0</v>
      </c>
      <c r="F3" s="6">
        <v>5.12</v>
      </c>
      <c r="G3" s="19">
        <f>xls_ram[[#This Row],[PLN]]/Kusy!$C$3</f>
        <v>6.0746583948897239</v>
      </c>
      <c r="H3" s="9">
        <f>xls_ram[[#This Row],[PLN]]/Kusy!$C$12</f>
        <v>4.3883491900719722</v>
      </c>
      <c r="I3" s="8">
        <f>xls_ram[[#This Row],[EUR]]*Kusy!$C$9</f>
        <v>23.108608</v>
      </c>
    </row>
    <row r="4" spans="1:9">
      <c r="A4" s="1" t="s">
        <v>800</v>
      </c>
      <c r="B4" s="1" t="s">
        <v>801</v>
      </c>
      <c r="C4" s="1" t="s">
        <v>797</v>
      </c>
      <c r="D4">
        <v>219</v>
      </c>
      <c r="E4">
        <v>0</v>
      </c>
      <c r="F4" s="6">
        <v>0.14000000000000001</v>
      </c>
      <c r="G4" s="19">
        <f>xls_ram[[#This Row],[PLN]]/Kusy!$C$3</f>
        <v>0.16610394048526589</v>
      </c>
      <c r="H4" s="9">
        <f>xls_ram[[#This Row],[PLN]]/Kusy!$C$12</f>
        <v>0.1199939231660305</v>
      </c>
      <c r="I4" s="8">
        <f>xls_ram[[#This Row],[EUR]]*Kusy!$C$9</f>
        <v>0.63187599999999999</v>
      </c>
    </row>
    <row r="5" spans="1:9">
      <c r="A5" s="1" t="s">
        <v>802</v>
      </c>
      <c r="B5" s="1" t="s">
        <v>803</v>
      </c>
      <c r="C5" s="1" t="s">
        <v>797</v>
      </c>
      <c r="D5">
        <v>174</v>
      </c>
      <c r="E5">
        <v>0</v>
      </c>
      <c r="F5" s="6">
        <v>1.08</v>
      </c>
      <c r="G5" s="19">
        <f>xls_ram[[#This Row],[PLN]]/Kusy!$C$3</f>
        <v>1.2813732551720511</v>
      </c>
      <c r="H5" s="9">
        <f>xls_ram[[#This Row],[PLN]]/Kusy!$C$12</f>
        <v>0.92566740728080665</v>
      </c>
      <c r="I5" s="8">
        <f>xls_ram[[#This Row],[EUR]]*Kusy!$C$9</f>
        <v>4.8744719999999999</v>
      </c>
    </row>
    <row r="6" spans="1:9">
      <c r="A6" s="1" t="s">
        <v>804</v>
      </c>
      <c r="B6" s="1" t="s">
        <v>805</v>
      </c>
      <c r="C6" s="1" t="s">
        <v>806</v>
      </c>
      <c r="D6">
        <v>172</v>
      </c>
      <c r="E6">
        <v>282</v>
      </c>
      <c r="F6" s="6">
        <v>9.6999999999999993</v>
      </c>
      <c r="G6" s="19">
        <f>xls_ram[[#This Row],[PLN]]/Kusy!$C$3</f>
        <v>11.508630162193421</v>
      </c>
      <c r="H6" s="9">
        <f>xls_ram[[#This Row],[PLN]]/Kusy!$C$12</f>
        <v>8.31386467650354</v>
      </c>
      <c r="I6" s="8">
        <f>xls_ram[[#This Row],[EUR]]*Kusy!$C$9</f>
        <v>43.779979999999995</v>
      </c>
    </row>
    <row r="7" spans="1:9">
      <c r="A7" s="1" t="s">
        <v>807</v>
      </c>
      <c r="B7" s="1" t="s">
        <v>808</v>
      </c>
      <c r="C7" s="1" t="s">
        <v>806</v>
      </c>
      <c r="D7">
        <v>154</v>
      </c>
      <c r="E7">
        <v>2</v>
      </c>
      <c r="F7" s="6">
        <v>3.05</v>
      </c>
      <c r="G7" s="19">
        <f>xls_ram[[#This Row],[PLN]]/Kusy!$C$3</f>
        <v>3.6186929891432924</v>
      </c>
      <c r="H7" s="9">
        <f>xls_ram[[#This Row],[PLN]]/Kusy!$C$12</f>
        <v>2.6141533261170928</v>
      </c>
      <c r="I7" s="8">
        <f>xls_ram[[#This Row],[EUR]]*Kusy!$C$9</f>
        <v>13.76587</v>
      </c>
    </row>
    <row r="8" spans="1:9">
      <c r="A8" s="1" t="s">
        <v>809</v>
      </c>
      <c r="B8" s="1" t="s">
        <v>810</v>
      </c>
      <c r="C8" s="1" t="s">
        <v>797</v>
      </c>
      <c r="D8">
        <v>98</v>
      </c>
      <c r="E8">
        <v>0</v>
      </c>
      <c r="F8" s="6">
        <v>0.23</v>
      </c>
      <c r="G8" s="19">
        <f>xls_ram[[#This Row],[PLN]]/Kusy!$C$3</f>
        <v>0.27288504508293682</v>
      </c>
      <c r="H8" s="9">
        <f>xls_ram[[#This Row],[PLN]]/Kusy!$C$12</f>
        <v>0.19713287377276437</v>
      </c>
      <c r="I8" s="8">
        <f>xls_ram[[#This Row],[EUR]]*Kusy!$C$9</f>
        <v>1.0380819999999999</v>
      </c>
    </row>
    <row r="9" spans="1:9">
      <c r="A9" s="1" t="s">
        <v>811</v>
      </c>
      <c r="B9" s="1" t="s">
        <v>812</v>
      </c>
      <c r="C9" s="1" t="s">
        <v>797</v>
      </c>
      <c r="D9">
        <v>98</v>
      </c>
      <c r="E9">
        <v>0</v>
      </c>
      <c r="F9" s="6">
        <v>6.61</v>
      </c>
      <c r="G9" s="19">
        <f>xls_ram[[#This Row],[PLN]]/Kusy!$C$3</f>
        <v>7.8424789043400542</v>
      </c>
      <c r="H9" s="9">
        <f>xls_ram[[#This Row],[PLN]]/Kusy!$C$12</f>
        <v>5.6654273723390114</v>
      </c>
      <c r="I9" s="8">
        <f>xls_ram[[#This Row],[EUR]]*Kusy!$C$9</f>
        <v>29.833574000000002</v>
      </c>
    </row>
    <row r="10" spans="1:9">
      <c r="A10" s="1" t="s">
        <v>813</v>
      </c>
      <c r="B10" s="1" t="s">
        <v>814</v>
      </c>
      <c r="C10" s="1" t="s">
        <v>806</v>
      </c>
      <c r="D10">
        <v>87</v>
      </c>
      <c r="E10">
        <v>0</v>
      </c>
      <c r="F10" s="6">
        <v>3.5</v>
      </c>
      <c r="G10" s="19">
        <f>xls_ram[[#This Row],[PLN]]/Kusy!$C$3</f>
        <v>4.1525985121316475</v>
      </c>
      <c r="H10" s="9">
        <f>xls_ram[[#This Row],[PLN]]/Kusy!$C$12</f>
        <v>2.999848079150762</v>
      </c>
      <c r="I10" s="8">
        <f>xls_ram[[#This Row],[EUR]]*Kusy!$C$9</f>
        <v>15.796899999999999</v>
      </c>
    </row>
    <row r="11" spans="1:9">
      <c r="A11" s="1" t="s">
        <v>815</v>
      </c>
      <c r="B11" s="1" t="s">
        <v>816</v>
      </c>
      <c r="C11" s="1" t="s">
        <v>797</v>
      </c>
      <c r="D11">
        <v>70</v>
      </c>
      <c r="E11">
        <v>0</v>
      </c>
      <c r="F11" s="6">
        <v>2.16</v>
      </c>
      <c r="G11" s="19">
        <f>xls_ram[[#This Row],[PLN]]/Kusy!$C$3</f>
        <v>2.5627465103441023</v>
      </c>
      <c r="H11" s="9">
        <f>xls_ram[[#This Row],[PLN]]/Kusy!$C$12</f>
        <v>1.8513348145616133</v>
      </c>
      <c r="I11" s="8">
        <f>xls_ram[[#This Row],[EUR]]*Kusy!$C$9</f>
        <v>9.7489439999999998</v>
      </c>
    </row>
    <row r="12" spans="1:9">
      <c r="A12" s="1" t="s">
        <v>817</v>
      </c>
      <c r="B12" s="1" t="s">
        <v>818</v>
      </c>
      <c r="C12" s="1" t="s">
        <v>806</v>
      </c>
      <c r="D12">
        <v>63</v>
      </c>
      <c r="E12">
        <v>0</v>
      </c>
      <c r="F12" s="6">
        <v>25</v>
      </c>
      <c r="G12" s="19">
        <f>xls_ram[[#This Row],[PLN]]/Kusy!$C$3</f>
        <v>29.661417943797481</v>
      </c>
      <c r="H12" s="9">
        <f>xls_ram[[#This Row],[PLN]]/Kusy!$C$12</f>
        <v>21.427486279648303</v>
      </c>
      <c r="I12" s="8">
        <f>xls_ram[[#This Row],[EUR]]*Kusy!$C$9</f>
        <v>112.83499999999999</v>
      </c>
    </row>
    <row r="13" spans="1:9">
      <c r="A13" s="1" t="s">
        <v>819</v>
      </c>
      <c r="B13" s="1" t="s">
        <v>820</v>
      </c>
      <c r="C13" s="1" t="s">
        <v>797</v>
      </c>
      <c r="D13">
        <v>54</v>
      </c>
      <c r="E13">
        <v>0</v>
      </c>
      <c r="F13" s="6">
        <v>2.3199999999999998</v>
      </c>
      <c r="G13" s="19">
        <f>xls_ram[[#This Row],[PLN]]/Kusy!$C$3</f>
        <v>2.7525795851844057</v>
      </c>
      <c r="H13" s="9">
        <f>xls_ram[[#This Row],[PLN]]/Kusy!$C$12</f>
        <v>1.9884707267513622</v>
      </c>
      <c r="I13" s="8">
        <f>xls_ram[[#This Row],[EUR]]*Kusy!$C$9</f>
        <v>10.471087999999998</v>
      </c>
    </row>
    <row r="14" spans="1:9">
      <c r="A14" s="1" t="s">
        <v>821</v>
      </c>
      <c r="B14" s="1" t="s">
        <v>822</v>
      </c>
      <c r="C14" s="1" t="s">
        <v>806</v>
      </c>
      <c r="D14">
        <v>44</v>
      </c>
      <c r="E14">
        <v>0</v>
      </c>
      <c r="F14" s="6">
        <v>0.66</v>
      </c>
      <c r="G14" s="19">
        <f>xls_ram[[#This Row],[PLN]]/Kusy!$C$3</f>
        <v>0.78306143371625347</v>
      </c>
      <c r="H14" s="9">
        <f>xls_ram[[#This Row],[PLN]]/Kusy!$C$12</f>
        <v>0.56568563778271519</v>
      </c>
      <c r="I14" s="8">
        <f>xls_ram[[#This Row],[EUR]]*Kusy!$C$9</f>
        <v>2.978844</v>
      </c>
    </row>
    <row r="15" spans="1:9">
      <c r="A15" s="1" t="s">
        <v>823</v>
      </c>
      <c r="B15" s="1" t="s">
        <v>824</v>
      </c>
      <c r="C15" s="1" t="s">
        <v>797</v>
      </c>
      <c r="D15">
        <v>43</v>
      </c>
      <c r="E15">
        <v>0</v>
      </c>
      <c r="F15" s="6">
        <v>0.5</v>
      </c>
      <c r="G15" s="19">
        <f>xls_ram[[#This Row],[PLN]]/Kusy!$C$3</f>
        <v>0.5932283588759496</v>
      </c>
      <c r="H15" s="9">
        <f>xls_ram[[#This Row],[PLN]]/Kusy!$C$12</f>
        <v>0.42854972559296606</v>
      </c>
      <c r="I15" s="8">
        <f>xls_ram[[#This Row],[EUR]]*Kusy!$C$9</f>
        <v>2.2566999999999999</v>
      </c>
    </row>
    <row r="16" spans="1:9">
      <c r="A16" s="1" t="s">
        <v>825</v>
      </c>
      <c r="B16" s="1" t="s">
        <v>826</v>
      </c>
      <c r="C16" s="1" t="s">
        <v>797</v>
      </c>
      <c r="D16">
        <v>43</v>
      </c>
      <c r="E16">
        <v>0</v>
      </c>
      <c r="F16" s="6">
        <v>22.38</v>
      </c>
      <c r="G16" s="19">
        <f>xls_ram[[#This Row],[PLN]]/Kusy!$C$3</f>
        <v>26.552901343287505</v>
      </c>
      <c r="H16" s="9">
        <f>xls_ram[[#This Row],[PLN]]/Kusy!$C$12</f>
        <v>19.18188571754116</v>
      </c>
      <c r="I16" s="8">
        <f>xls_ram[[#This Row],[EUR]]*Kusy!$C$9</f>
        <v>101.00989199999999</v>
      </c>
    </row>
    <row r="17" spans="1:9">
      <c r="A17" s="1" t="s">
        <v>827</v>
      </c>
      <c r="B17" s="1" t="s">
        <v>828</v>
      </c>
      <c r="C17" s="1" t="s">
        <v>797</v>
      </c>
      <c r="D17">
        <v>42</v>
      </c>
      <c r="E17">
        <v>0</v>
      </c>
      <c r="F17" s="6">
        <v>2.94</v>
      </c>
      <c r="G17" s="19">
        <f>xls_ram[[#This Row],[PLN]]/Kusy!$C$3</f>
        <v>3.4881827501905835</v>
      </c>
      <c r="H17" s="9">
        <f>xls_ram[[#This Row],[PLN]]/Kusy!$C$12</f>
        <v>2.5198723864866399</v>
      </c>
      <c r="I17" s="8">
        <f>xls_ram[[#This Row],[EUR]]*Kusy!$C$9</f>
        <v>13.269395999999999</v>
      </c>
    </row>
    <row r="18" spans="1:9">
      <c r="A18" s="1" t="s">
        <v>829</v>
      </c>
      <c r="B18" s="1" t="s">
        <v>830</v>
      </c>
      <c r="C18" s="1" t="s">
        <v>797</v>
      </c>
      <c r="D18">
        <v>40</v>
      </c>
      <c r="E18">
        <v>0</v>
      </c>
      <c r="F18" s="6">
        <v>21.72</v>
      </c>
      <c r="G18" s="19">
        <f>xls_ram[[#This Row],[PLN]]/Kusy!$C$3</f>
        <v>25.769839909571253</v>
      </c>
      <c r="H18" s="9">
        <f>xls_ram[[#This Row],[PLN]]/Kusy!$C$12</f>
        <v>18.616200079758446</v>
      </c>
      <c r="I18" s="8">
        <f>xls_ram[[#This Row],[EUR]]*Kusy!$C$9</f>
        <v>98.031047999999998</v>
      </c>
    </row>
    <row r="19" spans="1:9">
      <c r="A19" s="1" t="s">
        <v>831</v>
      </c>
      <c r="B19" s="1" t="s">
        <v>832</v>
      </c>
      <c r="C19" s="1" t="s">
        <v>797</v>
      </c>
      <c r="D19">
        <v>34</v>
      </c>
      <c r="E19">
        <v>0</v>
      </c>
      <c r="F19" s="6">
        <v>3.37</v>
      </c>
      <c r="G19" s="19">
        <f>xls_ram[[#This Row],[PLN]]/Kusy!$C$3</f>
        <v>3.9983591388239006</v>
      </c>
      <c r="H19" s="9">
        <f>xls_ram[[#This Row],[PLN]]/Kusy!$C$12</f>
        <v>2.888425150496591</v>
      </c>
      <c r="I19" s="8">
        <f>xls_ram[[#This Row],[EUR]]*Kusy!$C$9</f>
        <v>15.210158</v>
      </c>
    </row>
    <row r="20" spans="1:9">
      <c r="A20" s="1" t="s">
        <v>833</v>
      </c>
      <c r="B20" s="1" t="s">
        <v>834</v>
      </c>
      <c r="C20" s="1" t="s">
        <v>806</v>
      </c>
      <c r="D20">
        <v>26</v>
      </c>
      <c r="E20">
        <v>0</v>
      </c>
      <c r="F20" s="6">
        <v>0.54</v>
      </c>
      <c r="G20" s="19">
        <f>xls_ram[[#This Row],[PLN]]/Kusy!$C$3</f>
        <v>0.64068662758602557</v>
      </c>
      <c r="H20" s="9">
        <f>xls_ram[[#This Row],[PLN]]/Kusy!$C$12</f>
        <v>0.46283370364040333</v>
      </c>
      <c r="I20" s="8">
        <f>xls_ram[[#This Row],[EUR]]*Kusy!$C$9</f>
        <v>2.437236</v>
      </c>
    </row>
    <row r="21" spans="1:9">
      <c r="A21" s="1" t="s">
        <v>835</v>
      </c>
      <c r="B21" s="1" t="s">
        <v>836</v>
      </c>
      <c r="C21" s="1" t="s">
        <v>806</v>
      </c>
      <c r="D21">
        <v>23</v>
      </c>
      <c r="E21">
        <v>0</v>
      </c>
      <c r="F21" s="6">
        <v>0.5</v>
      </c>
      <c r="G21" s="19">
        <f>xls_ram[[#This Row],[PLN]]/Kusy!$C$3</f>
        <v>0.5932283588759496</v>
      </c>
      <c r="H21" s="9">
        <f>xls_ram[[#This Row],[PLN]]/Kusy!$C$12</f>
        <v>0.42854972559296606</v>
      </c>
      <c r="I21" s="8">
        <f>xls_ram[[#This Row],[EUR]]*Kusy!$C$9</f>
        <v>2.2566999999999999</v>
      </c>
    </row>
    <row r="22" spans="1:9">
      <c r="A22" s="1" t="s">
        <v>837</v>
      </c>
      <c r="B22" s="1" t="s">
        <v>838</v>
      </c>
      <c r="C22" s="1" t="s">
        <v>806</v>
      </c>
      <c r="D22">
        <v>23</v>
      </c>
      <c r="E22">
        <v>0</v>
      </c>
      <c r="F22" s="6">
        <v>0.54</v>
      </c>
      <c r="G22" s="19">
        <f>xls_ram[[#This Row],[PLN]]/Kusy!$C$3</f>
        <v>0.64068662758602557</v>
      </c>
      <c r="H22" s="9">
        <f>xls_ram[[#This Row],[PLN]]/Kusy!$C$12</f>
        <v>0.46283370364040333</v>
      </c>
      <c r="I22" s="8">
        <f>xls_ram[[#This Row],[EUR]]*Kusy!$C$9</f>
        <v>2.437236</v>
      </c>
    </row>
    <row r="23" spans="1:9">
      <c r="A23" s="1" t="s">
        <v>839</v>
      </c>
      <c r="B23" s="1" t="s">
        <v>840</v>
      </c>
      <c r="C23" s="1" t="s">
        <v>797</v>
      </c>
      <c r="D23">
        <v>20</v>
      </c>
      <c r="E23">
        <v>0</v>
      </c>
      <c r="F23" s="6">
        <v>21.56</v>
      </c>
      <c r="G23" s="19">
        <f>xls_ram[[#This Row],[PLN]]/Kusy!$C$3</f>
        <v>25.580006834730945</v>
      </c>
      <c r="H23" s="9">
        <f>xls_ram[[#This Row],[PLN]]/Kusy!$C$12</f>
        <v>18.479064167568694</v>
      </c>
      <c r="I23" s="8">
        <f>xls_ram[[#This Row],[EUR]]*Kusy!$C$9</f>
        <v>97.308903999999984</v>
      </c>
    </row>
    <row r="24" spans="1:9">
      <c r="A24" s="1" t="s">
        <v>841</v>
      </c>
      <c r="B24" s="1" t="s">
        <v>842</v>
      </c>
      <c r="C24" s="1" t="s">
        <v>797</v>
      </c>
      <c r="D24">
        <v>17</v>
      </c>
      <c r="E24">
        <v>0</v>
      </c>
      <c r="F24" s="6">
        <v>8.81</v>
      </c>
      <c r="G24" s="19">
        <f>xls_ram[[#This Row],[PLN]]/Kusy!$C$3</f>
        <v>10.452683683394234</v>
      </c>
      <c r="H24" s="9">
        <f>xls_ram[[#This Row],[PLN]]/Kusy!$C$12</f>
        <v>7.5510461649480627</v>
      </c>
      <c r="I24" s="8">
        <f>xls_ram[[#This Row],[EUR]]*Kusy!$C$9</f>
        <v>39.763054000000004</v>
      </c>
    </row>
    <row r="25" spans="1:9">
      <c r="A25" s="1" t="s">
        <v>843</v>
      </c>
      <c r="B25" s="1" t="s">
        <v>844</v>
      </c>
      <c r="C25" s="1" t="s">
        <v>806</v>
      </c>
      <c r="D25">
        <v>16</v>
      </c>
      <c r="E25">
        <v>0</v>
      </c>
      <c r="F25" s="6">
        <v>12.06</v>
      </c>
      <c r="G25" s="19">
        <f>xls_ram[[#This Row],[PLN]]/Kusy!$C$3</f>
        <v>14.308668016087905</v>
      </c>
      <c r="H25" s="9">
        <f>xls_ram[[#This Row],[PLN]]/Kusy!$C$12</f>
        <v>10.336619381302341</v>
      </c>
      <c r="I25" s="8">
        <f>xls_ram[[#This Row],[EUR]]*Kusy!$C$9</f>
        <v>54.431604</v>
      </c>
    </row>
    <row r="26" spans="1:9">
      <c r="A26" s="1" t="s">
        <v>845</v>
      </c>
      <c r="B26" s="1" t="s">
        <v>846</v>
      </c>
      <c r="C26" s="1" t="s">
        <v>797</v>
      </c>
      <c r="D26">
        <v>13</v>
      </c>
      <c r="E26">
        <v>0</v>
      </c>
      <c r="F26" s="6">
        <v>10.73</v>
      </c>
      <c r="G26" s="19">
        <f>xls_ram[[#This Row],[PLN]]/Kusy!$C$3</f>
        <v>12.730680581477879</v>
      </c>
      <c r="H26" s="9">
        <f>xls_ram[[#This Row],[PLN]]/Kusy!$C$12</f>
        <v>9.1966771112250516</v>
      </c>
      <c r="I26" s="8">
        <f>xls_ram[[#This Row],[EUR]]*Kusy!$C$9</f>
        <v>48.428781999999998</v>
      </c>
    </row>
    <row r="27" spans="1:9">
      <c r="A27" s="1" t="s">
        <v>847</v>
      </c>
      <c r="B27" s="1" t="s">
        <v>848</v>
      </c>
      <c r="C27" s="1" t="s">
        <v>797</v>
      </c>
      <c r="D27">
        <v>11</v>
      </c>
      <c r="E27">
        <v>0</v>
      </c>
      <c r="F27" s="6">
        <v>2.4300000000000002</v>
      </c>
      <c r="G27" s="19">
        <f>xls_ram[[#This Row],[PLN]]/Kusy!$C$3</f>
        <v>2.8830898241371155</v>
      </c>
      <c r="H27" s="9">
        <f>xls_ram[[#This Row],[PLN]]/Kusy!$C$12</f>
        <v>2.0827516663818151</v>
      </c>
      <c r="I27" s="8">
        <f>xls_ram[[#This Row],[EUR]]*Kusy!$C$9</f>
        <v>10.967562000000001</v>
      </c>
    </row>
    <row r="28" spans="1:9">
      <c r="A28" s="1" t="s">
        <v>849</v>
      </c>
      <c r="B28" s="1" t="s">
        <v>850</v>
      </c>
      <c r="C28" s="1" t="s">
        <v>806</v>
      </c>
      <c r="D28">
        <v>9</v>
      </c>
      <c r="E28">
        <v>0</v>
      </c>
      <c r="F28" s="6">
        <v>1.08</v>
      </c>
      <c r="G28" s="19">
        <f>xls_ram[[#This Row],[PLN]]/Kusy!$C$3</f>
        <v>1.2813732551720511</v>
      </c>
      <c r="H28" s="9">
        <f>xls_ram[[#This Row],[PLN]]/Kusy!$C$12</f>
        <v>0.92566740728080665</v>
      </c>
      <c r="I28" s="8">
        <f>xls_ram[[#This Row],[EUR]]*Kusy!$C$9</f>
        <v>4.8744719999999999</v>
      </c>
    </row>
    <row r="29" spans="1:9">
      <c r="A29" s="1" t="s">
        <v>851</v>
      </c>
      <c r="B29" s="1" t="s">
        <v>852</v>
      </c>
      <c r="C29" s="1" t="s">
        <v>797</v>
      </c>
      <c r="D29">
        <v>8</v>
      </c>
      <c r="E29">
        <v>0</v>
      </c>
      <c r="F29" s="6">
        <v>2.94</v>
      </c>
      <c r="G29" s="19">
        <f>xls_ram[[#This Row],[PLN]]/Kusy!$C$3</f>
        <v>3.4881827501905835</v>
      </c>
      <c r="H29" s="9">
        <f>xls_ram[[#This Row],[PLN]]/Kusy!$C$12</f>
        <v>2.5198723864866399</v>
      </c>
      <c r="I29" s="8">
        <f>xls_ram[[#This Row],[EUR]]*Kusy!$C$9</f>
        <v>13.269395999999999</v>
      </c>
    </row>
    <row r="30" spans="1:9">
      <c r="A30" s="1" t="s">
        <v>853</v>
      </c>
      <c r="B30" s="1" t="s">
        <v>826</v>
      </c>
      <c r="C30" s="1" t="s">
        <v>797</v>
      </c>
      <c r="D30">
        <v>7</v>
      </c>
      <c r="E30">
        <v>0</v>
      </c>
      <c r="F30" s="6">
        <v>26.92</v>
      </c>
      <c r="G30" s="19">
        <f>xls_ram[[#This Row],[PLN]]/Kusy!$C$3</f>
        <v>31.939414841881131</v>
      </c>
      <c r="H30" s="9">
        <f>xls_ram[[#This Row],[PLN]]/Kusy!$C$12</f>
        <v>23.073117225925294</v>
      </c>
      <c r="I30" s="8">
        <f>xls_ram[[#This Row],[EUR]]*Kusy!$C$9</f>
        <v>121.50072800000001</v>
      </c>
    </row>
    <row r="31" spans="1:9">
      <c r="A31" s="1" t="s">
        <v>854</v>
      </c>
      <c r="B31" s="1" t="s">
        <v>855</v>
      </c>
      <c r="C31" s="1" t="s">
        <v>797</v>
      </c>
      <c r="D31">
        <v>4</v>
      </c>
      <c r="E31">
        <v>0</v>
      </c>
      <c r="F31" s="6">
        <v>5.24</v>
      </c>
      <c r="G31" s="19">
        <f>xls_ram[[#This Row],[PLN]]/Kusy!$C$3</f>
        <v>6.2170332010199525</v>
      </c>
      <c r="H31" s="9">
        <f>xls_ram[[#This Row],[PLN]]/Kusy!$C$12</f>
        <v>4.4912011242142844</v>
      </c>
      <c r="I31" s="8">
        <f>xls_ram[[#This Row],[EUR]]*Kusy!$C$9</f>
        <v>23.650216</v>
      </c>
    </row>
    <row r="32" spans="1:9">
      <c r="A32" s="1" t="s">
        <v>856</v>
      </c>
      <c r="B32" s="1" t="s">
        <v>857</v>
      </c>
      <c r="C32" s="1" t="s">
        <v>797</v>
      </c>
      <c r="D32">
        <v>3</v>
      </c>
      <c r="E32">
        <v>0</v>
      </c>
      <c r="F32" s="6">
        <v>3.77</v>
      </c>
      <c r="G32" s="19">
        <f>xls_ram[[#This Row],[PLN]]/Kusy!$C$3</f>
        <v>4.4729418259246598</v>
      </c>
      <c r="H32" s="9">
        <f>xls_ram[[#This Row],[PLN]]/Kusy!$C$12</f>
        <v>3.2312649309709638</v>
      </c>
      <c r="I32" s="8">
        <f>xls_ram[[#This Row],[EUR]]*Kusy!$C$9</f>
        <v>17.015518</v>
      </c>
    </row>
    <row r="33" spans="1:9">
      <c r="A33" s="1" t="s">
        <v>858</v>
      </c>
      <c r="B33" s="1" t="s">
        <v>859</v>
      </c>
      <c r="C33" s="1" t="s">
        <v>797</v>
      </c>
      <c r="D33">
        <v>2</v>
      </c>
      <c r="E33">
        <v>0</v>
      </c>
      <c r="F33" s="6">
        <v>29.14</v>
      </c>
      <c r="G33" s="19">
        <f>xls_ram[[#This Row],[PLN]]/Kusy!$C$3</f>
        <v>34.573348755290347</v>
      </c>
      <c r="H33" s="9">
        <f>xls_ram[[#This Row],[PLN]]/Kusy!$C$12</f>
        <v>24.975878007558062</v>
      </c>
      <c r="I33" s="8">
        <f>xls_ram[[#This Row],[EUR]]*Kusy!$C$9</f>
        <v>131.520476</v>
      </c>
    </row>
    <row r="34" spans="1:9">
      <c r="A34" s="1" t="s">
        <v>860</v>
      </c>
      <c r="B34" s="1" t="s">
        <v>861</v>
      </c>
      <c r="C34" s="1" t="s">
        <v>806</v>
      </c>
      <c r="D34">
        <v>2</v>
      </c>
      <c r="E34">
        <v>0</v>
      </c>
      <c r="F34" s="6">
        <v>12.06</v>
      </c>
      <c r="G34" s="19">
        <f>xls_ram[[#This Row],[PLN]]/Kusy!$C$3</f>
        <v>14.308668016087905</v>
      </c>
      <c r="H34" s="9">
        <f>xls_ram[[#This Row],[PLN]]/Kusy!$C$12</f>
        <v>10.336619381302341</v>
      </c>
      <c r="I34" s="8">
        <f>xls_ram[[#This Row],[EUR]]*Kusy!$C$9</f>
        <v>54.431604</v>
      </c>
    </row>
    <row r="35" spans="1:9">
      <c r="A35" s="1" t="s">
        <v>862</v>
      </c>
      <c r="B35" s="1" t="s">
        <v>863</v>
      </c>
      <c r="C35" s="1" t="s">
        <v>797</v>
      </c>
      <c r="D35">
        <v>1</v>
      </c>
      <c r="E35">
        <v>0</v>
      </c>
      <c r="F35" s="6">
        <v>1.35</v>
      </c>
      <c r="G35" s="19">
        <f>xls_ram[[#This Row],[PLN]]/Kusy!$C$3</f>
        <v>1.6017165689650641</v>
      </c>
      <c r="H35" s="9">
        <f>xls_ram[[#This Row],[PLN]]/Kusy!$C$12</f>
        <v>1.1570842591010084</v>
      </c>
      <c r="I35" s="8">
        <f>xls_ram[[#This Row],[EUR]]*Kusy!$C$9</f>
        <v>6.0930900000000001</v>
      </c>
    </row>
    <row r="36" spans="1:9">
      <c r="A36" s="1" t="s">
        <v>864</v>
      </c>
      <c r="B36" s="1" t="s">
        <v>865</v>
      </c>
      <c r="C36" s="1" t="s">
        <v>806</v>
      </c>
      <c r="D36">
        <v>1</v>
      </c>
      <c r="E36">
        <v>0</v>
      </c>
      <c r="F36" s="6">
        <v>0.81</v>
      </c>
      <c r="G36" s="19">
        <f>xls_ram[[#This Row],[PLN]]/Kusy!$C$3</f>
        <v>0.96102994137903841</v>
      </c>
      <c r="H36" s="9">
        <f>xls_ram[[#This Row],[PLN]]/Kusy!$C$12</f>
        <v>0.69425055546060499</v>
      </c>
      <c r="I36" s="8">
        <f>xls_ram[[#This Row],[EUR]]*Kusy!$C$9</f>
        <v>3.6558540000000002</v>
      </c>
    </row>
    <row r="37" spans="1:9">
      <c r="A37" s="1"/>
      <c r="B37" s="1"/>
      <c r="C37" s="1"/>
      <c r="D37">
        <f>SUBTOTAL(109,xls_ram[QTY1])</f>
        <v>2502</v>
      </c>
      <c r="E37">
        <f>SUBTOTAL(109,xls_ram[QTY2])</f>
        <v>444</v>
      </c>
      <c r="F37" s="2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B6E65-05F4-484D-86A0-64578143B137}">
  <sheetPr codeName="Arkusz6"/>
  <dimension ref="A1:I4"/>
  <sheetViews>
    <sheetView workbookViewId="0">
      <selection activeCell="B15" sqref="B15"/>
    </sheetView>
  </sheetViews>
  <sheetFormatPr defaultRowHeight="15"/>
  <cols>
    <col min="1" max="1" width="22.42578125" bestFit="1" customWidth="1"/>
    <col min="2" max="2" width="40" bestFit="1" customWidth="1"/>
    <col min="3" max="3" width="9.85546875" bestFit="1" customWidth="1"/>
    <col min="4" max="5" width="7.85546875" bestFit="1" customWidth="1"/>
    <col min="6" max="6" width="8.28515625" style="4" bestFit="1" customWidth="1"/>
    <col min="7" max="7" width="8.140625" style="17" bestFit="1" customWidth="1"/>
    <col min="8" max="8" width="8.42578125" style="9" bestFit="1" customWidth="1"/>
    <col min="9" max="9" width="8.140625" style="12" bestFit="1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s="4" t="s">
        <v>5</v>
      </c>
      <c r="G1" s="17" t="s">
        <v>6</v>
      </c>
      <c r="H1" s="9" t="s">
        <v>7</v>
      </c>
      <c r="I1" s="12" t="s">
        <v>8</v>
      </c>
    </row>
    <row r="2" spans="1:9">
      <c r="A2" s="1" t="s">
        <v>866</v>
      </c>
      <c r="B2" s="1" t="s">
        <v>867</v>
      </c>
      <c r="C2" s="1" t="s">
        <v>868</v>
      </c>
      <c r="D2">
        <v>1</v>
      </c>
      <c r="E2">
        <v>0</v>
      </c>
      <c r="F2" s="4">
        <v>72.78</v>
      </c>
      <c r="G2" s="17">
        <f>xls_mobile[[#This Row],[PLN]]/Kusy!$C$3</f>
        <v>86.350319917983228</v>
      </c>
      <c r="H2" s="9">
        <f>xls_mobile[[#This Row],[PLN]]/Kusy!$C$12</f>
        <v>62.37969805731214</v>
      </c>
      <c r="I2" s="12">
        <f>xls_mobile[[#This Row],[EUR]]*Kusy!$C$9</f>
        <v>328.485252</v>
      </c>
    </row>
    <row r="3" spans="1:9">
      <c r="A3" s="1" t="s">
        <v>869</v>
      </c>
      <c r="B3" s="1" t="s">
        <v>870</v>
      </c>
      <c r="C3" s="1" t="s">
        <v>868</v>
      </c>
      <c r="D3">
        <v>1</v>
      </c>
      <c r="E3">
        <v>0</v>
      </c>
      <c r="F3" s="4">
        <v>65.5</v>
      </c>
      <c r="G3" s="17">
        <f>xls_mobile[[#This Row],[PLN]]/Kusy!$C$3</f>
        <v>77.712915012749406</v>
      </c>
      <c r="H3" s="9">
        <f>xls_mobile[[#This Row],[PLN]]/Kusy!$C$12</f>
        <v>56.140014052678552</v>
      </c>
      <c r="I3" s="12">
        <f>xls_mobile[[#This Row],[EUR]]*Kusy!$C$9</f>
        <v>295.6277</v>
      </c>
    </row>
    <row r="4" spans="1:9">
      <c r="A4" s="1" t="s">
        <v>871</v>
      </c>
      <c r="B4" s="1" t="s">
        <v>872</v>
      </c>
      <c r="C4" s="1" t="s">
        <v>873</v>
      </c>
      <c r="D4">
        <v>1</v>
      </c>
      <c r="E4">
        <v>0</v>
      </c>
      <c r="F4" s="4">
        <v>53.74</v>
      </c>
      <c r="G4" s="17">
        <f>xls_mobile[[#This Row],[PLN]]/Kusy!$C$3</f>
        <v>63.760184011987064</v>
      </c>
      <c r="H4" s="9">
        <f>xls_mobile[[#This Row],[PLN]]/Kusy!$C$12</f>
        <v>46.060524506731994</v>
      </c>
      <c r="I4" s="12">
        <f>xls_mobile[[#This Row],[EUR]]*Kusy!$C$9</f>
        <v>242.550116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AD22B-64F0-406F-BCA5-1A7FDA036635}">
  <sheetPr codeName="Arkusz5"/>
  <dimension ref="A1:I54"/>
  <sheetViews>
    <sheetView workbookViewId="0">
      <selection activeCell="B17" sqref="B17"/>
    </sheetView>
  </sheetViews>
  <sheetFormatPr defaultRowHeight="15"/>
  <cols>
    <col min="1" max="1" width="19.28515625" bestFit="1" customWidth="1"/>
    <col min="2" max="2" width="51.7109375" bestFit="1" customWidth="1"/>
    <col min="3" max="3" width="14.7109375" bestFit="1" customWidth="1"/>
    <col min="4" max="5" width="7.85546875" bestFit="1" customWidth="1"/>
    <col min="6" max="6" width="8.42578125" style="2" bestFit="1" customWidth="1"/>
    <col min="7" max="7" width="8.140625" style="10" bestFit="1" customWidth="1"/>
    <col min="8" max="8" width="8.42578125" style="9" bestFit="1" customWidth="1"/>
    <col min="9" max="9" width="9.85546875" style="5" bestFit="1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s="2" t="s">
        <v>5</v>
      </c>
      <c r="G1" s="10" t="s">
        <v>6</v>
      </c>
      <c r="H1" s="9" t="s">
        <v>7</v>
      </c>
      <c r="I1" s="5" t="s">
        <v>8</v>
      </c>
    </row>
    <row r="2" spans="1:9">
      <c r="A2" s="1" t="s">
        <v>874</v>
      </c>
      <c r="B2" s="1" t="s">
        <v>875</v>
      </c>
      <c r="C2" s="1" t="s">
        <v>876</v>
      </c>
      <c r="D2">
        <v>58</v>
      </c>
      <c r="E2">
        <v>3</v>
      </c>
      <c r="F2" s="2">
        <v>11.49</v>
      </c>
      <c r="G2" s="10">
        <f>xls_disk[[#This Row],[PLN]]/Kusy!$C$3</f>
        <v>13.632387686969324</v>
      </c>
      <c r="H2" s="9">
        <f>xls_disk[[#This Row],[PLN]]/Kusy!$C$12</f>
        <v>9.8480726941263601</v>
      </c>
      <c r="I2" s="5">
        <f>xls_disk[[#This Row],[EUR]]*Kusy!$C$9</f>
        <v>51.858966000000002</v>
      </c>
    </row>
    <row r="3" spans="1:9">
      <c r="A3" s="1" t="s">
        <v>877</v>
      </c>
      <c r="B3" s="1" t="s">
        <v>878</v>
      </c>
      <c r="C3" s="1" t="s">
        <v>876</v>
      </c>
      <c r="D3">
        <v>1</v>
      </c>
      <c r="E3">
        <v>0</v>
      </c>
      <c r="F3" s="2">
        <v>13.72</v>
      </c>
      <c r="G3" s="10">
        <f>xls_disk[[#This Row],[PLN]]/Kusy!$C$3</f>
        <v>16.278186167556058</v>
      </c>
      <c r="H3" s="9">
        <f>xls_disk[[#This Row],[PLN]]/Kusy!$C$12</f>
        <v>11.759404470270988</v>
      </c>
      <c r="I3" s="5">
        <f>xls_disk[[#This Row],[EUR]]*Kusy!$C$9</f>
        <v>61.923848</v>
      </c>
    </row>
    <row r="4" spans="1:9">
      <c r="A4" s="1" t="s">
        <v>879</v>
      </c>
      <c r="B4" s="1" t="s">
        <v>880</v>
      </c>
      <c r="C4" s="1" t="s">
        <v>876</v>
      </c>
      <c r="D4">
        <v>1</v>
      </c>
      <c r="E4">
        <v>0</v>
      </c>
      <c r="F4" s="2">
        <v>13.5</v>
      </c>
      <c r="G4" s="10">
        <f>xls_disk[[#This Row],[PLN]]/Kusy!$C$3</f>
        <v>16.017165689650639</v>
      </c>
      <c r="H4" s="9">
        <f>xls_disk[[#This Row],[PLN]]/Kusy!$C$12</f>
        <v>11.570842591010084</v>
      </c>
      <c r="I4" s="5">
        <f>xls_disk[[#This Row],[EUR]]*Kusy!$C$9</f>
        <v>60.930900000000001</v>
      </c>
    </row>
    <row r="5" spans="1:9">
      <c r="A5" s="1" t="s">
        <v>881</v>
      </c>
      <c r="B5" s="1" t="s">
        <v>882</v>
      </c>
      <c r="C5" s="1" t="s">
        <v>876</v>
      </c>
      <c r="D5">
        <v>57</v>
      </c>
      <c r="E5">
        <v>111</v>
      </c>
      <c r="F5" s="2">
        <v>5.03</v>
      </c>
      <c r="G5" s="10">
        <f>xls_disk[[#This Row],[PLN]]/Kusy!$C$3</f>
        <v>5.9678772902920532</v>
      </c>
      <c r="H5" s="9">
        <f>xls_disk[[#This Row],[PLN]]/Kusy!$C$12</f>
        <v>4.3112102394652378</v>
      </c>
      <c r="I5" s="5">
        <f>xls_disk[[#This Row],[EUR]]*Kusy!$C$9</f>
        <v>22.702401999999999</v>
      </c>
    </row>
    <row r="6" spans="1:9">
      <c r="A6" s="1" t="s">
        <v>883</v>
      </c>
      <c r="B6" s="1" t="s">
        <v>884</v>
      </c>
      <c r="C6" s="1" t="s">
        <v>876</v>
      </c>
      <c r="D6">
        <v>4</v>
      </c>
      <c r="E6">
        <v>0</v>
      </c>
      <c r="F6" s="2">
        <v>2.83</v>
      </c>
      <c r="G6" s="10">
        <f>xls_disk[[#This Row],[PLN]]/Kusy!$C$3</f>
        <v>3.3576725112378747</v>
      </c>
      <c r="H6" s="9">
        <f>xls_disk[[#This Row],[PLN]]/Kusy!$C$12</f>
        <v>2.4255914468561879</v>
      </c>
      <c r="I6" s="5">
        <f>xls_disk[[#This Row],[EUR]]*Kusy!$C$9</f>
        <v>12.772921999999999</v>
      </c>
    </row>
    <row r="7" spans="1:9">
      <c r="A7" s="1" t="s">
        <v>885</v>
      </c>
      <c r="B7" s="1" t="s">
        <v>886</v>
      </c>
      <c r="C7" s="1" t="s">
        <v>876</v>
      </c>
      <c r="D7">
        <v>5</v>
      </c>
      <c r="E7">
        <v>0</v>
      </c>
      <c r="F7" s="2">
        <v>2.69</v>
      </c>
      <c r="G7" s="10">
        <f>xls_disk[[#This Row],[PLN]]/Kusy!$C$3</f>
        <v>3.1915685707526089</v>
      </c>
      <c r="H7" s="9">
        <f>xls_disk[[#This Row],[PLN]]/Kusy!$C$12</f>
        <v>2.3055975236901571</v>
      </c>
      <c r="I7" s="5">
        <f>xls_disk[[#This Row],[EUR]]*Kusy!$C$9</f>
        <v>12.141045999999999</v>
      </c>
    </row>
    <row r="8" spans="1:9">
      <c r="A8" s="1" t="s">
        <v>887</v>
      </c>
      <c r="B8" s="1" t="s">
        <v>888</v>
      </c>
      <c r="C8" s="1" t="s">
        <v>876</v>
      </c>
      <c r="D8">
        <v>24</v>
      </c>
      <c r="E8">
        <v>33</v>
      </c>
      <c r="F8" s="2">
        <v>2.96</v>
      </c>
      <c r="G8" s="10">
        <f>xls_disk[[#This Row],[PLN]]/Kusy!$C$3</f>
        <v>3.5119118845456216</v>
      </c>
      <c r="H8" s="9">
        <f>xls_disk[[#This Row],[PLN]]/Kusy!$C$12</f>
        <v>2.5370143755103589</v>
      </c>
      <c r="I8" s="5">
        <f>xls_disk[[#This Row],[EUR]]*Kusy!$C$9</f>
        <v>13.359663999999999</v>
      </c>
    </row>
    <row r="9" spans="1:9">
      <c r="A9" s="1" t="s">
        <v>889</v>
      </c>
      <c r="B9" s="1" t="s">
        <v>890</v>
      </c>
      <c r="C9" s="1" t="s">
        <v>876</v>
      </c>
      <c r="D9">
        <v>41</v>
      </c>
      <c r="E9">
        <v>0</v>
      </c>
      <c r="F9" s="2">
        <v>5.52</v>
      </c>
      <c r="G9" s="10">
        <f>xls_disk[[#This Row],[PLN]]/Kusy!$C$3</f>
        <v>6.5492410819904832</v>
      </c>
      <c r="H9" s="9">
        <f>xls_disk[[#This Row],[PLN]]/Kusy!$C$12</f>
        <v>4.7311889705463441</v>
      </c>
      <c r="I9" s="5">
        <f>xls_disk[[#This Row],[EUR]]*Kusy!$C$9</f>
        <v>24.913967999999997</v>
      </c>
    </row>
    <row r="10" spans="1:9">
      <c r="A10" s="1" t="s">
        <v>891</v>
      </c>
      <c r="B10" s="1" t="s">
        <v>892</v>
      </c>
      <c r="C10" s="1" t="s">
        <v>876</v>
      </c>
      <c r="D10">
        <v>1</v>
      </c>
      <c r="E10">
        <v>0</v>
      </c>
      <c r="F10" s="2">
        <v>37.85</v>
      </c>
      <c r="G10" s="10">
        <f>xls_disk[[#This Row],[PLN]]/Kusy!$C$3</f>
        <v>44.907386766909383</v>
      </c>
      <c r="H10" s="9">
        <f>xls_disk[[#This Row],[PLN]]/Kusy!$C$12</f>
        <v>32.441214227387526</v>
      </c>
      <c r="I10" s="5">
        <f>xls_disk[[#This Row],[EUR]]*Kusy!$C$9</f>
        <v>170.83219</v>
      </c>
    </row>
    <row r="11" spans="1:9">
      <c r="A11" s="1" t="s">
        <v>893</v>
      </c>
      <c r="B11" s="1" t="s">
        <v>894</v>
      </c>
      <c r="C11" s="1" t="s">
        <v>876</v>
      </c>
      <c r="D11">
        <v>28</v>
      </c>
      <c r="E11">
        <v>0</v>
      </c>
      <c r="F11" s="2">
        <v>13.42</v>
      </c>
      <c r="G11" s="10">
        <f>xls_disk[[#This Row],[PLN]]/Kusy!$C$3</f>
        <v>15.922249152230489</v>
      </c>
      <c r="H11" s="9">
        <f>xls_disk[[#This Row],[PLN]]/Kusy!$C$12</f>
        <v>11.502274634915208</v>
      </c>
      <c r="I11" s="5">
        <f>xls_disk[[#This Row],[EUR]]*Kusy!$C$9</f>
        <v>60.569828000000001</v>
      </c>
    </row>
    <row r="12" spans="1:9">
      <c r="A12" s="1" t="s">
        <v>895</v>
      </c>
      <c r="B12" s="1" t="s">
        <v>896</v>
      </c>
      <c r="C12" s="1" t="s">
        <v>897</v>
      </c>
      <c r="D12">
        <v>1</v>
      </c>
      <c r="E12">
        <v>0</v>
      </c>
      <c r="F12" s="2">
        <v>27.1</v>
      </c>
      <c r="G12" s="10">
        <f>xls_disk[[#This Row],[PLN]]/Kusy!$C$3</f>
        <v>32.152977051076469</v>
      </c>
      <c r="H12" s="9">
        <f>xls_disk[[#This Row],[PLN]]/Kusy!$C$12</f>
        <v>23.22739512713876</v>
      </c>
      <c r="I12" s="5">
        <f>xls_disk[[#This Row],[EUR]]*Kusy!$C$9</f>
        <v>122.31314</v>
      </c>
    </row>
    <row r="13" spans="1:9">
      <c r="A13" s="1" t="s">
        <v>898</v>
      </c>
      <c r="B13" s="1" t="s">
        <v>899</v>
      </c>
      <c r="C13" s="1" t="s">
        <v>897</v>
      </c>
      <c r="D13">
        <v>1</v>
      </c>
      <c r="E13">
        <v>0</v>
      </c>
      <c r="F13" s="2">
        <v>11.81</v>
      </c>
      <c r="G13" s="10">
        <f>xls_disk[[#This Row],[PLN]]/Kusy!$C$3</f>
        <v>14.012053836649931</v>
      </c>
      <c r="H13" s="9">
        <f>xls_disk[[#This Row],[PLN]]/Kusy!$C$12</f>
        <v>10.122344518505859</v>
      </c>
      <c r="I13" s="5">
        <f>xls_disk[[#This Row],[EUR]]*Kusy!$C$9</f>
        <v>53.303254000000003</v>
      </c>
    </row>
    <row r="14" spans="1:9">
      <c r="A14" s="1" t="s">
        <v>900</v>
      </c>
      <c r="B14" s="1" t="s">
        <v>901</v>
      </c>
      <c r="C14" s="1" t="s">
        <v>897</v>
      </c>
      <c r="D14">
        <v>59</v>
      </c>
      <c r="E14">
        <v>0</v>
      </c>
      <c r="F14" s="2">
        <v>15.37</v>
      </c>
      <c r="G14" s="10">
        <f>xls_disk[[#This Row],[PLN]]/Kusy!$C$3</f>
        <v>18.235839751846687</v>
      </c>
      <c r="H14" s="9">
        <f>xls_disk[[#This Row],[PLN]]/Kusy!$C$12</f>
        <v>13.173618564727773</v>
      </c>
      <c r="I14" s="5">
        <f>xls_disk[[#This Row],[EUR]]*Kusy!$C$9</f>
        <v>69.370957999999987</v>
      </c>
    </row>
    <row r="15" spans="1:9">
      <c r="A15" s="1" t="s">
        <v>902</v>
      </c>
      <c r="B15" s="1" t="s">
        <v>903</v>
      </c>
      <c r="C15" s="1" t="s">
        <v>897</v>
      </c>
      <c r="D15">
        <v>9</v>
      </c>
      <c r="E15">
        <v>0</v>
      </c>
      <c r="F15" s="2">
        <v>15.85</v>
      </c>
      <c r="G15" s="10">
        <f>xls_disk[[#This Row],[PLN]]/Kusy!$C$3</f>
        <v>18.805338976367604</v>
      </c>
      <c r="H15" s="9">
        <f>xls_disk[[#This Row],[PLN]]/Kusy!$C$12</f>
        <v>13.585026301297024</v>
      </c>
      <c r="I15" s="5">
        <f>xls_disk[[#This Row],[EUR]]*Kusy!$C$9</f>
        <v>71.537390000000002</v>
      </c>
    </row>
    <row r="16" spans="1:9">
      <c r="A16" s="1" t="s">
        <v>904</v>
      </c>
      <c r="B16" s="1" t="s">
        <v>905</v>
      </c>
      <c r="C16" s="1" t="s">
        <v>897</v>
      </c>
      <c r="D16">
        <v>4</v>
      </c>
      <c r="E16">
        <v>0</v>
      </c>
      <c r="F16" s="2">
        <v>11</v>
      </c>
      <c r="G16" s="10">
        <f>xls_disk[[#This Row],[PLN]]/Kusy!$C$3</f>
        <v>13.051023895270891</v>
      </c>
      <c r="H16" s="9">
        <f>xls_disk[[#This Row],[PLN]]/Kusy!$C$12</f>
        <v>9.4280939630452529</v>
      </c>
      <c r="I16" s="5">
        <f>xls_disk[[#This Row],[EUR]]*Kusy!$C$9</f>
        <v>49.647399999999998</v>
      </c>
    </row>
    <row r="17" spans="1:9">
      <c r="A17" s="1" t="s">
        <v>906</v>
      </c>
      <c r="B17" s="1" t="s">
        <v>907</v>
      </c>
      <c r="C17" s="1" t="s">
        <v>897</v>
      </c>
      <c r="D17">
        <v>2</v>
      </c>
      <c r="E17">
        <v>0</v>
      </c>
      <c r="F17" s="2">
        <v>17</v>
      </c>
      <c r="G17" s="10">
        <f>xls_disk[[#This Row],[PLN]]/Kusy!$C$3</f>
        <v>20.169764201782289</v>
      </c>
      <c r="H17" s="9">
        <f>xls_disk[[#This Row],[PLN]]/Kusy!$C$12</f>
        <v>14.570690670160847</v>
      </c>
      <c r="I17" s="5">
        <f>xls_disk[[#This Row],[EUR]]*Kusy!$C$9</f>
        <v>76.727800000000002</v>
      </c>
    </row>
    <row r="18" spans="1:9">
      <c r="A18" s="1" t="s">
        <v>908</v>
      </c>
      <c r="B18" s="1" t="s">
        <v>909</v>
      </c>
      <c r="C18" s="1" t="s">
        <v>897</v>
      </c>
      <c r="D18">
        <v>1</v>
      </c>
      <c r="E18">
        <v>9</v>
      </c>
      <c r="F18" s="2">
        <v>23.35</v>
      </c>
      <c r="G18" s="10">
        <f>xls_disk[[#This Row],[PLN]]/Kusy!$C$3</f>
        <v>27.703764359506849</v>
      </c>
      <c r="H18" s="9">
        <f>xls_disk[[#This Row],[PLN]]/Kusy!$C$12</f>
        <v>20.013272185191514</v>
      </c>
      <c r="I18" s="5">
        <f>xls_disk[[#This Row],[EUR]]*Kusy!$C$9</f>
        <v>105.38789</v>
      </c>
    </row>
    <row r="19" spans="1:9">
      <c r="A19" s="1" t="s">
        <v>910</v>
      </c>
      <c r="B19" s="1" t="s">
        <v>911</v>
      </c>
      <c r="C19" s="1" t="s">
        <v>897</v>
      </c>
      <c r="D19">
        <v>1</v>
      </c>
      <c r="E19">
        <v>0</v>
      </c>
      <c r="F19" s="2">
        <v>0</v>
      </c>
      <c r="G19" s="10">
        <f>xls_disk[[#This Row],[PLN]]/Kusy!$C$3</f>
        <v>0</v>
      </c>
      <c r="H19" s="9">
        <f>xls_disk[[#This Row],[PLN]]/Kusy!$C$12</f>
        <v>0</v>
      </c>
      <c r="I19" s="5">
        <f>xls_disk[[#This Row],[EUR]]*Kusy!$C$9</f>
        <v>0</v>
      </c>
    </row>
    <row r="20" spans="1:9">
      <c r="A20" s="1" t="s">
        <v>912</v>
      </c>
      <c r="B20" s="1" t="s">
        <v>913</v>
      </c>
      <c r="C20" s="1" t="s">
        <v>897</v>
      </c>
      <c r="D20">
        <v>38</v>
      </c>
      <c r="E20">
        <v>0</v>
      </c>
      <c r="F20" s="2">
        <v>17.329999999999998</v>
      </c>
      <c r="G20" s="10">
        <f>xls_disk[[#This Row],[PLN]]/Kusy!$C$3</f>
        <v>20.561294918640414</v>
      </c>
      <c r="H20" s="9">
        <f>xls_disk[[#This Row],[PLN]]/Kusy!$C$12</f>
        <v>14.853533489052202</v>
      </c>
      <c r="I20" s="5">
        <f>xls_disk[[#This Row],[EUR]]*Kusy!$C$9</f>
        <v>78.217221999999992</v>
      </c>
    </row>
    <row r="21" spans="1:9">
      <c r="A21" s="1" t="s">
        <v>914</v>
      </c>
      <c r="B21" s="1" t="s">
        <v>915</v>
      </c>
      <c r="C21" s="1" t="s">
        <v>897</v>
      </c>
      <c r="D21">
        <v>15</v>
      </c>
      <c r="E21">
        <v>0</v>
      </c>
      <c r="F21" s="2">
        <v>41.81</v>
      </c>
      <c r="G21" s="10">
        <f>xls_disk[[#This Row],[PLN]]/Kusy!$C$3</f>
        <v>49.605755369206904</v>
      </c>
      <c r="H21" s="9">
        <f>xls_disk[[#This Row],[PLN]]/Kusy!$C$12</f>
        <v>35.835328054083817</v>
      </c>
      <c r="I21" s="5">
        <f>xls_disk[[#This Row],[EUR]]*Kusy!$C$9</f>
        <v>188.705254</v>
      </c>
    </row>
    <row r="22" spans="1:9">
      <c r="A22" s="1" t="s">
        <v>916</v>
      </c>
      <c r="B22" s="1" t="s">
        <v>917</v>
      </c>
      <c r="C22" s="1" t="s">
        <v>897</v>
      </c>
      <c r="D22">
        <v>1</v>
      </c>
      <c r="E22">
        <v>0</v>
      </c>
      <c r="F22" s="2">
        <v>13.67</v>
      </c>
      <c r="G22" s="10">
        <f>xls_disk[[#This Row],[PLN]]/Kusy!$C$3</f>
        <v>16.218863331668462</v>
      </c>
      <c r="H22" s="9">
        <f>xls_disk[[#This Row],[PLN]]/Kusy!$C$12</f>
        <v>11.716549497711691</v>
      </c>
      <c r="I22" s="5">
        <f>xls_disk[[#This Row],[EUR]]*Kusy!$C$9</f>
        <v>61.698177999999999</v>
      </c>
    </row>
    <row r="23" spans="1:9">
      <c r="A23" s="1" t="s">
        <v>918</v>
      </c>
      <c r="B23" s="1" t="s">
        <v>919</v>
      </c>
      <c r="C23" s="1" t="s">
        <v>897</v>
      </c>
      <c r="D23">
        <v>12</v>
      </c>
      <c r="E23">
        <v>0</v>
      </c>
      <c r="F23" s="2">
        <v>13.67</v>
      </c>
      <c r="G23" s="10">
        <f>xls_disk[[#This Row],[PLN]]/Kusy!$C$3</f>
        <v>16.218863331668462</v>
      </c>
      <c r="H23" s="9">
        <f>xls_disk[[#This Row],[PLN]]/Kusy!$C$12</f>
        <v>11.716549497711691</v>
      </c>
      <c r="I23" s="5">
        <f>xls_disk[[#This Row],[EUR]]*Kusy!$C$9</f>
        <v>61.698177999999999</v>
      </c>
    </row>
    <row r="24" spans="1:9">
      <c r="A24" s="1" t="s">
        <v>920</v>
      </c>
      <c r="B24" s="1" t="s">
        <v>921</v>
      </c>
      <c r="C24" s="1" t="s">
        <v>897</v>
      </c>
      <c r="D24">
        <v>10</v>
      </c>
      <c r="E24">
        <v>0</v>
      </c>
      <c r="F24" s="2">
        <v>22.4</v>
      </c>
      <c r="G24" s="10">
        <f>xls_disk[[#This Row],[PLN]]/Kusy!$C$3</f>
        <v>26.576630477642539</v>
      </c>
      <c r="H24" s="9">
        <f>xls_disk[[#This Row],[PLN]]/Kusy!$C$12</f>
        <v>19.199027706564877</v>
      </c>
      <c r="I24" s="5">
        <f>xls_disk[[#This Row],[EUR]]*Kusy!$C$9</f>
        <v>101.10015999999999</v>
      </c>
    </row>
    <row r="25" spans="1:9">
      <c r="A25" s="1" t="s">
        <v>922</v>
      </c>
      <c r="B25" s="1" t="s">
        <v>923</v>
      </c>
      <c r="C25" s="1" t="s">
        <v>897</v>
      </c>
      <c r="D25">
        <v>4</v>
      </c>
      <c r="E25">
        <v>0</v>
      </c>
      <c r="F25" s="2">
        <v>22.86</v>
      </c>
      <c r="G25" s="10">
        <f>xls_disk[[#This Row],[PLN]]/Kusy!$C$3</f>
        <v>27.122400567808416</v>
      </c>
      <c r="H25" s="9">
        <f>xls_disk[[#This Row],[PLN]]/Kusy!$C$12</f>
        <v>19.593293454110405</v>
      </c>
      <c r="I25" s="5">
        <f>xls_disk[[#This Row],[EUR]]*Kusy!$C$9</f>
        <v>103.17632399999999</v>
      </c>
    </row>
    <row r="26" spans="1:9">
      <c r="A26" s="1" t="s">
        <v>924</v>
      </c>
      <c r="B26" s="1" t="s">
        <v>925</v>
      </c>
      <c r="C26" s="1" t="s">
        <v>897</v>
      </c>
      <c r="D26">
        <v>13</v>
      </c>
      <c r="E26">
        <v>0</v>
      </c>
      <c r="F26" s="2">
        <v>40.32</v>
      </c>
      <c r="G26" s="10">
        <f>xls_disk[[#This Row],[PLN]]/Kusy!$C$3</f>
        <v>47.837934859756579</v>
      </c>
      <c r="H26" s="9">
        <f>xls_disk[[#This Row],[PLN]]/Kusy!$C$12</f>
        <v>34.558249871816784</v>
      </c>
      <c r="I26" s="5">
        <f>xls_disk[[#This Row],[EUR]]*Kusy!$C$9</f>
        <v>181.980288</v>
      </c>
    </row>
    <row r="27" spans="1:9">
      <c r="A27" s="1" t="s">
        <v>926</v>
      </c>
      <c r="B27" s="1" t="s">
        <v>927</v>
      </c>
      <c r="C27" s="1" t="s">
        <v>897</v>
      </c>
      <c r="D27">
        <v>4</v>
      </c>
      <c r="E27">
        <v>0</v>
      </c>
      <c r="F27" s="2">
        <v>75.13</v>
      </c>
      <c r="G27" s="10">
        <f>xls_disk[[#This Row],[PLN]]/Kusy!$C$3</f>
        <v>89.138493204700183</v>
      </c>
      <c r="H27" s="9">
        <f>xls_disk[[#This Row],[PLN]]/Kusy!$C$12</f>
        <v>64.393881767599069</v>
      </c>
      <c r="I27" s="5">
        <f>xls_disk[[#This Row],[EUR]]*Kusy!$C$9</f>
        <v>339.09174199999995</v>
      </c>
    </row>
    <row r="28" spans="1:9">
      <c r="A28" s="1" t="s">
        <v>928</v>
      </c>
      <c r="B28" s="1" t="s">
        <v>929</v>
      </c>
      <c r="C28" s="1" t="s">
        <v>897</v>
      </c>
      <c r="D28">
        <v>1</v>
      </c>
      <c r="E28">
        <v>0</v>
      </c>
      <c r="F28" s="2">
        <v>33.33</v>
      </c>
      <c r="G28" s="10">
        <f>xls_disk[[#This Row],[PLN]]/Kusy!$C$3</f>
        <v>39.544602402670797</v>
      </c>
      <c r="H28" s="9">
        <f>xls_disk[[#This Row],[PLN]]/Kusy!$C$12</f>
        <v>28.567124708027112</v>
      </c>
      <c r="I28" s="5">
        <f>xls_disk[[#This Row],[EUR]]*Kusy!$C$9</f>
        <v>150.43162199999998</v>
      </c>
    </row>
    <row r="29" spans="1:9">
      <c r="A29" s="1" t="s">
        <v>930</v>
      </c>
      <c r="B29" s="1" t="s">
        <v>931</v>
      </c>
      <c r="C29" s="1" t="s">
        <v>932</v>
      </c>
      <c r="D29">
        <v>52</v>
      </c>
      <c r="E29">
        <v>0</v>
      </c>
      <c r="F29" s="2">
        <v>6.7</v>
      </c>
      <c r="G29" s="10">
        <f>xls_disk[[#This Row],[PLN]]/Kusy!$C$3</f>
        <v>7.949260008937725</v>
      </c>
      <c r="H29" s="9">
        <f>xls_disk[[#This Row],[PLN]]/Kusy!$C$12</f>
        <v>5.7425663229457449</v>
      </c>
      <c r="I29" s="5">
        <f>xls_disk[[#This Row],[EUR]]*Kusy!$C$9</f>
        <v>30.23978</v>
      </c>
    </row>
    <row r="30" spans="1:9">
      <c r="A30" s="1" t="s">
        <v>933</v>
      </c>
      <c r="B30" s="1" t="s">
        <v>934</v>
      </c>
      <c r="C30" s="1" t="s">
        <v>932</v>
      </c>
      <c r="D30">
        <v>5</v>
      </c>
      <c r="E30">
        <v>0</v>
      </c>
      <c r="F30" s="2">
        <v>2.2000000000000002</v>
      </c>
      <c r="G30" s="10">
        <f>xls_disk[[#This Row],[PLN]]/Kusy!$C$3</f>
        <v>2.6102047790541785</v>
      </c>
      <c r="H30" s="9">
        <f>xls_disk[[#This Row],[PLN]]/Kusy!$C$12</f>
        <v>1.8856187926090506</v>
      </c>
      <c r="I30" s="5">
        <f>xls_disk[[#This Row],[EUR]]*Kusy!$C$9</f>
        <v>9.9294799999999999</v>
      </c>
    </row>
    <row r="31" spans="1:9">
      <c r="A31" s="1" t="s">
        <v>935</v>
      </c>
      <c r="B31" s="1" t="s">
        <v>936</v>
      </c>
      <c r="C31" s="1" t="s">
        <v>932</v>
      </c>
      <c r="D31">
        <v>3</v>
      </c>
      <c r="E31">
        <v>0</v>
      </c>
      <c r="F31" s="2">
        <v>1.87</v>
      </c>
      <c r="G31" s="10">
        <f>xls_disk[[#This Row],[PLN]]/Kusy!$C$3</f>
        <v>2.2186740621960519</v>
      </c>
      <c r="H31" s="9">
        <f>xls_disk[[#This Row],[PLN]]/Kusy!$C$12</f>
        <v>1.6027759737176932</v>
      </c>
      <c r="I31" s="5">
        <f>xls_disk[[#This Row],[EUR]]*Kusy!$C$9</f>
        <v>8.4400580000000005</v>
      </c>
    </row>
    <row r="32" spans="1:9">
      <c r="A32" s="1" t="s">
        <v>937</v>
      </c>
      <c r="B32" s="1" t="s">
        <v>938</v>
      </c>
      <c r="C32" s="1" t="s">
        <v>932</v>
      </c>
      <c r="D32">
        <v>2</v>
      </c>
      <c r="E32">
        <v>6</v>
      </c>
      <c r="F32" s="2">
        <v>2.48</v>
      </c>
      <c r="G32" s="10">
        <f>xls_disk[[#This Row],[PLN]]/Kusy!$C$3</f>
        <v>2.94241266002471</v>
      </c>
      <c r="H32" s="9">
        <f>xls_disk[[#This Row],[PLN]]/Kusy!$C$12</f>
        <v>2.1256066389411115</v>
      </c>
      <c r="I32" s="5">
        <f>xls_disk[[#This Row],[EUR]]*Kusy!$C$9</f>
        <v>11.193232</v>
      </c>
    </row>
    <row r="33" spans="1:9">
      <c r="A33" s="1" t="s">
        <v>939</v>
      </c>
      <c r="B33" s="1" t="s">
        <v>940</v>
      </c>
      <c r="C33" s="1" t="s">
        <v>932</v>
      </c>
      <c r="D33">
        <v>23</v>
      </c>
      <c r="E33">
        <v>0</v>
      </c>
      <c r="F33" s="2">
        <v>27.27</v>
      </c>
      <c r="G33" s="10">
        <f>xls_disk[[#This Row],[PLN]]/Kusy!$C$3</f>
        <v>32.354674693094289</v>
      </c>
      <c r="H33" s="9">
        <f>xls_disk[[#This Row],[PLN]]/Kusy!$C$12</f>
        <v>23.373102033840368</v>
      </c>
      <c r="I33" s="5">
        <f>xls_disk[[#This Row],[EUR]]*Kusy!$C$9</f>
        <v>123.08041799999999</v>
      </c>
    </row>
    <row r="34" spans="1:9">
      <c r="A34" s="1" t="s">
        <v>941</v>
      </c>
      <c r="B34" s="1" t="s">
        <v>942</v>
      </c>
      <c r="C34" s="1" t="s">
        <v>932</v>
      </c>
      <c r="D34">
        <v>2</v>
      </c>
      <c r="E34">
        <v>0</v>
      </c>
      <c r="F34" s="2">
        <v>16.04</v>
      </c>
      <c r="G34" s="10">
        <f>xls_disk[[#This Row],[PLN]]/Kusy!$C$3</f>
        <v>19.030765752740461</v>
      </c>
      <c r="H34" s="9">
        <f>xls_disk[[#This Row],[PLN]]/Kusy!$C$12</f>
        <v>13.747875197022347</v>
      </c>
      <c r="I34" s="5">
        <f>xls_disk[[#This Row],[EUR]]*Kusy!$C$9</f>
        <v>72.394935999999987</v>
      </c>
    </row>
    <row r="35" spans="1:9">
      <c r="A35" s="1" t="s">
        <v>943</v>
      </c>
      <c r="B35" s="1" t="s">
        <v>944</v>
      </c>
      <c r="C35" s="1" t="s">
        <v>932</v>
      </c>
      <c r="D35">
        <v>1</v>
      </c>
      <c r="E35">
        <v>0</v>
      </c>
      <c r="F35" s="2">
        <v>7.01</v>
      </c>
      <c r="G35" s="10">
        <f>xls_disk[[#This Row],[PLN]]/Kusy!$C$3</f>
        <v>8.3170615914408135</v>
      </c>
      <c r="H35" s="9">
        <f>xls_disk[[#This Row],[PLN]]/Kusy!$C$12</f>
        <v>6.0082671528133842</v>
      </c>
      <c r="I35" s="5">
        <f>xls_disk[[#This Row],[EUR]]*Kusy!$C$9</f>
        <v>31.638933999999999</v>
      </c>
    </row>
    <row r="36" spans="1:9">
      <c r="A36" s="1" t="s">
        <v>945</v>
      </c>
      <c r="B36" s="1" t="s">
        <v>946</v>
      </c>
      <c r="C36" s="1" t="s">
        <v>932</v>
      </c>
      <c r="D36">
        <v>1</v>
      </c>
      <c r="E36">
        <v>0</v>
      </c>
      <c r="F36" s="2">
        <v>7</v>
      </c>
      <c r="G36" s="10">
        <f>xls_disk[[#This Row],[PLN]]/Kusy!$C$3</f>
        <v>8.3051970242632951</v>
      </c>
      <c r="H36" s="9">
        <f>xls_disk[[#This Row],[PLN]]/Kusy!$C$12</f>
        <v>5.999696158301524</v>
      </c>
      <c r="I36" s="5">
        <f>xls_disk[[#This Row],[EUR]]*Kusy!$C$9</f>
        <v>31.593799999999998</v>
      </c>
    </row>
    <row r="37" spans="1:9">
      <c r="A37" s="1" t="s">
        <v>947</v>
      </c>
      <c r="B37" s="1" t="s">
        <v>948</v>
      </c>
      <c r="C37" s="1" t="s">
        <v>932</v>
      </c>
      <c r="D37">
        <v>7</v>
      </c>
      <c r="E37">
        <v>0</v>
      </c>
      <c r="F37" s="2">
        <v>4.0599999999999996</v>
      </c>
      <c r="G37" s="10">
        <f>xls_disk[[#This Row],[PLN]]/Kusy!$C$3</f>
        <v>4.8170142740727107</v>
      </c>
      <c r="H37" s="9">
        <f>xls_disk[[#This Row],[PLN]]/Kusy!$C$12</f>
        <v>3.4798237718148837</v>
      </c>
      <c r="I37" s="5">
        <f>xls_disk[[#This Row],[EUR]]*Kusy!$C$9</f>
        <v>18.324403999999998</v>
      </c>
    </row>
    <row r="38" spans="1:9">
      <c r="A38" s="1" t="s">
        <v>949</v>
      </c>
      <c r="B38" s="1" t="s">
        <v>950</v>
      </c>
      <c r="C38" s="1" t="s">
        <v>932</v>
      </c>
      <c r="D38">
        <v>1</v>
      </c>
      <c r="E38">
        <v>0</v>
      </c>
      <c r="F38" s="2">
        <v>2.4</v>
      </c>
      <c r="G38" s="10">
        <f>xls_disk[[#This Row],[PLN]]/Kusy!$C$3</f>
        <v>2.8474961226045581</v>
      </c>
      <c r="H38" s="9">
        <f>xls_disk[[#This Row],[PLN]]/Kusy!$C$12</f>
        <v>2.0570386828462368</v>
      </c>
      <c r="I38" s="5">
        <f>xls_disk[[#This Row],[EUR]]*Kusy!$C$9</f>
        <v>10.83216</v>
      </c>
    </row>
    <row r="39" spans="1:9">
      <c r="A39" s="1" t="s">
        <v>951</v>
      </c>
      <c r="B39" s="1" t="s">
        <v>952</v>
      </c>
      <c r="C39" s="1" t="s">
        <v>932</v>
      </c>
      <c r="D39">
        <v>1</v>
      </c>
      <c r="E39">
        <v>0</v>
      </c>
      <c r="F39" s="2">
        <v>4.0599999999999996</v>
      </c>
      <c r="G39" s="10">
        <f>xls_disk[[#This Row],[PLN]]/Kusy!$C$3</f>
        <v>4.8170142740727107</v>
      </c>
      <c r="H39" s="9">
        <f>xls_disk[[#This Row],[PLN]]/Kusy!$C$12</f>
        <v>3.4798237718148837</v>
      </c>
      <c r="I39" s="5">
        <f>xls_disk[[#This Row],[EUR]]*Kusy!$C$9</f>
        <v>18.324403999999998</v>
      </c>
    </row>
    <row r="40" spans="1:9">
      <c r="A40" s="1" t="s">
        <v>953</v>
      </c>
      <c r="B40" s="1" t="s">
        <v>954</v>
      </c>
      <c r="C40" s="1" t="s">
        <v>955</v>
      </c>
      <c r="D40">
        <v>4</v>
      </c>
      <c r="E40">
        <v>0</v>
      </c>
      <c r="F40" s="2">
        <v>30.71</v>
      </c>
      <c r="G40" s="10">
        <f>xls_disk[[#This Row],[PLN]]/Kusy!$C$3</f>
        <v>36.436085802160825</v>
      </c>
      <c r="H40" s="9">
        <f>xls_disk[[#This Row],[PLN]]/Kusy!$C$12</f>
        <v>26.321524145919977</v>
      </c>
      <c r="I40" s="5">
        <f>xls_disk[[#This Row],[EUR]]*Kusy!$C$9</f>
        <v>138.606514</v>
      </c>
    </row>
    <row r="41" spans="1:9">
      <c r="A41" s="1" t="s">
        <v>956</v>
      </c>
      <c r="B41" s="1" t="s">
        <v>957</v>
      </c>
      <c r="C41" s="1" t="s">
        <v>955</v>
      </c>
      <c r="D41">
        <v>1</v>
      </c>
      <c r="E41">
        <v>0</v>
      </c>
      <c r="F41" s="2">
        <v>28.64</v>
      </c>
      <c r="G41" s="10">
        <f>xls_disk[[#This Row],[PLN]]/Kusy!$C$3</f>
        <v>33.980120396414399</v>
      </c>
      <c r="H41" s="9">
        <f>xls_disk[[#This Row],[PLN]]/Kusy!$C$12</f>
        <v>24.547328281965097</v>
      </c>
      <c r="I41" s="5">
        <f>xls_disk[[#This Row],[EUR]]*Kusy!$C$9</f>
        <v>129.26377600000001</v>
      </c>
    </row>
    <row r="42" spans="1:9">
      <c r="A42" s="1" t="s">
        <v>958</v>
      </c>
      <c r="B42" s="1" t="s">
        <v>959</v>
      </c>
      <c r="C42" s="1" t="s">
        <v>955</v>
      </c>
      <c r="D42">
        <v>41</v>
      </c>
      <c r="E42">
        <v>68</v>
      </c>
      <c r="F42" s="2">
        <v>24</v>
      </c>
      <c r="G42" s="10">
        <f>xls_disk[[#This Row],[PLN]]/Kusy!$C$3</f>
        <v>28.474961226045579</v>
      </c>
      <c r="H42" s="9">
        <f>xls_disk[[#This Row],[PLN]]/Kusy!$C$12</f>
        <v>20.570386828462368</v>
      </c>
      <c r="I42" s="5">
        <f>xls_disk[[#This Row],[EUR]]*Kusy!$C$9</f>
        <v>108.32159999999999</v>
      </c>
    </row>
    <row r="43" spans="1:9">
      <c r="A43" s="1" t="s">
        <v>960</v>
      </c>
      <c r="B43" s="1" t="s">
        <v>961</v>
      </c>
      <c r="C43" s="1" t="s">
        <v>955</v>
      </c>
      <c r="D43">
        <v>29</v>
      </c>
      <c r="E43">
        <v>0</v>
      </c>
      <c r="F43" s="2">
        <v>14.39</v>
      </c>
      <c r="G43" s="10">
        <f>xls_disk[[#This Row],[PLN]]/Kusy!$C$3</f>
        <v>17.073112168449832</v>
      </c>
      <c r="H43" s="9">
        <f>xls_disk[[#This Row],[PLN]]/Kusy!$C$12</f>
        <v>12.333661102565564</v>
      </c>
      <c r="I43" s="5">
        <f>xls_disk[[#This Row],[EUR]]*Kusy!$C$9</f>
        <v>64.947826000000006</v>
      </c>
    </row>
    <row r="44" spans="1:9">
      <c r="A44" s="1" t="s">
        <v>962</v>
      </c>
      <c r="B44" s="1" t="s">
        <v>963</v>
      </c>
      <c r="C44" s="1" t="s">
        <v>955</v>
      </c>
      <c r="D44">
        <v>1</v>
      </c>
      <c r="E44">
        <v>0</v>
      </c>
      <c r="F44" s="2">
        <v>18.5</v>
      </c>
      <c r="G44" s="10">
        <f>xls_disk[[#This Row],[PLN]]/Kusy!$C$3</f>
        <v>21.949449278410135</v>
      </c>
      <c r="H44" s="9">
        <f>xls_disk[[#This Row],[PLN]]/Kusy!$C$12</f>
        <v>15.856339846939743</v>
      </c>
      <c r="I44" s="5">
        <f>xls_disk[[#This Row],[EUR]]*Kusy!$C$9</f>
        <v>83.497900000000001</v>
      </c>
    </row>
    <row r="45" spans="1:9">
      <c r="A45" s="1" t="s">
        <v>964</v>
      </c>
      <c r="B45" s="1" t="s">
        <v>965</v>
      </c>
      <c r="C45" s="1" t="s">
        <v>955</v>
      </c>
      <c r="D45">
        <v>2</v>
      </c>
      <c r="E45">
        <v>0</v>
      </c>
      <c r="F45" s="2">
        <v>28.64</v>
      </c>
      <c r="G45" s="10">
        <f>xls_disk[[#This Row],[PLN]]/Kusy!$C$3</f>
        <v>33.980120396414399</v>
      </c>
      <c r="H45" s="9">
        <f>xls_disk[[#This Row],[PLN]]/Kusy!$C$12</f>
        <v>24.547328281965097</v>
      </c>
      <c r="I45" s="5">
        <f>xls_disk[[#This Row],[EUR]]*Kusy!$C$9</f>
        <v>129.26377600000001</v>
      </c>
    </row>
    <row r="46" spans="1:9">
      <c r="A46" s="1" t="s">
        <v>966</v>
      </c>
      <c r="B46" s="1" t="s">
        <v>967</v>
      </c>
      <c r="C46" s="1" t="s">
        <v>955</v>
      </c>
      <c r="D46">
        <v>15</v>
      </c>
      <c r="E46">
        <v>0</v>
      </c>
      <c r="F46" s="2">
        <v>15</v>
      </c>
      <c r="G46" s="10">
        <f>xls_disk[[#This Row],[PLN]]/Kusy!$C$3</f>
        <v>17.796850766278489</v>
      </c>
      <c r="H46" s="9">
        <f>xls_disk[[#This Row],[PLN]]/Kusy!$C$12</f>
        <v>12.856491767788981</v>
      </c>
      <c r="I46" s="5">
        <f>xls_disk[[#This Row],[EUR]]*Kusy!$C$9</f>
        <v>67.700999999999993</v>
      </c>
    </row>
    <row r="47" spans="1:9">
      <c r="A47" s="1" t="s">
        <v>968</v>
      </c>
      <c r="B47" s="1" t="s">
        <v>969</v>
      </c>
      <c r="C47" s="1" t="s">
        <v>955</v>
      </c>
      <c r="D47">
        <v>1</v>
      </c>
      <c r="E47">
        <v>0</v>
      </c>
      <c r="F47" s="2">
        <v>41.48</v>
      </c>
      <c r="G47" s="10">
        <f>xls_disk[[#This Row],[PLN]]/Kusy!$C$3</f>
        <v>49.214224652348776</v>
      </c>
      <c r="H47" s="9">
        <f>xls_disk[[#This Row],[PLN]]/Kusy!$C$12</f>
        <v>35.552485235192457</v>
      </c>
      <c r="I47" s="5">
        <f>xls_disk[[#This Row],[EUR]]*Kusy!$C$9</f>
        <v>187.21583199999998</v>
      </c>
    </row>
    <row r="48" spans="1:9">
      <c r="A48" s="1" t="s">
        <v>970</v>
      </c>
      <c r="B48" s="1" t="s">
        <v>971</v>
      </c>
      <c r="C48" s="1" t="s">
        <v>955</v>
      </c>
      <c r="D48">
        <v>1</v>
      </c>
      <c r="E48">
        <v>0</v>
      </c>
      <c r="F48" s="2">
        <v>8.44</v>
      </c>
      <c r="G48" s="10">
        <f>xls_disk[[#This Row],[PLN]]/Kusy!$C$3</f>
        <v>10.013694697826029</v>
      </c>
      <c r="H48" s="9">
        <f>xls_disk[[#This Row],[PLN]]/Kusy!$C$12</f>
        <v>7.2339193680092659</v>
      </c>
      <c r="I48" s="5">
        <f>xls_disk[[#This Row],[EUR]]*Kusy!$C$9</f>
        <v>38.093095999999996</v>
      </c>
    </row>
    <row r="49" spans="1:9">
      <c r="A49" s="1" t="s">
        <v>972</v>
      </c>
      <c r="B49" s="1" t="s">
        <v>973</v>
      </c>
      <c r="C49" s="1" t="s">
        <v>955</v>
      </c>
      <c r="D49">
        <v>3</v>
      </c>
      <c r="E49">
        <v>0</v>
      </c>
      <c r="F49" s="2">
        <v>19.399999999999999</v>
      </c>
      <c r="G49" s="10">
        <f>xls_disk[[#This Row],[PLN]]/Kusy!$C$3</f>
        <v>23.017260324386843</v>
      </c>
      <c r="H49" s="9">
        <f>xls_disk[[#This Row],[PLN]]/Kusy!$C$12</f>
        <v>16.62772935300708</v>
      </c>
      <c r="I49" s="5">
        <f>xls_disk[[#This Row],[EUR]]*Kusy!$C$9</f>
        <v>87.55995999999999</v>
      </c>
    </row>
    <row r="50" spans="1:9">
      <c r="A50" s="1" t="s">
        <v>974</v>
      </c>
      <c r="B50" s="1" t="s">
        <v>975</v>
      </c>
      <c r="C50" s="1" t="s">
        <v>955</v>
      </c>
      <c r="D50">
        <v>1</v>
      </c>
      <c r="E50">
        <v>0</v>
      </c>
      <c r="F50" s="2">
        <v>8.94</v>
      </c>
      <c r="G50" s="10">
        <f>xls_disk[[#This Row],[PLN]]/Kusy!$C$3</f>
        <v>10.606923056701978</v>
      </c>
      <c r="H50" s="9">
        <f>xls_disk[[#This Row],[PLN]]/Kusy!$C$12</f>
        <v>7.6624690936022324</v>
      </c>
      <c r="I50" s="5">
        <f>xls_disk[[#This Row],[EUR]]*Kusy!$C$9</f>
        <v>40.349795999999998</v>
      </c>
    </row>
    <row r="51" spans="1:9">
      <c r="A51" s="1" t="s">
        <v>976</v>
      </c>
      <c r="B51" s="1" t="s">
        <v>977</v>
      </c>
      <c r="C51" s="1" t="s">
        <v>978</v>
      </c>
      <c r="D51">
        <v>3</v>
      </c>
      <c r="E51">
        <v>0</v>
      </c>
      <c r="F51" s="2">
        <v>7.07</v>
      </c>
      <c r="G51" s="10">
        <f>xls_disk[[#This Row],[PLN]]/Kusy!$C$3</f>
        <v>8.3882489945059273</v>
      </c>
      <c r="H51" s="9">
        <f>xls_disk[[#This Row],[PLN]]/Kusy!$C$12</f>
        <v>6.0596931198845398</v>
      </c>
      <c r="I51" s="5">
        <f>xls_disk[[#This Row],[EUR]]*Kusy!$C$9</f>
        <v>31.909738000000001</v>
      </c>
    </row>
    <row r="52" spans="1:9">
      <c r="A52" s="1" t="s">
        <v>979</v>
      </c>
      <c r="B52" s="1" t="s">
        <v>980</v>
      </c>
      <c r="C52" s="1" t="s">
        <v>978</v>
      </c>
      <c r="D52">
        <v>7</v>
      </c>
      <c r="E52">
        <v>0</v>
      </c>
      <c r="F52" s="2">
        <v>56.26</v>
      </c>
      <c r="G52" s="10">
        <f>xls_disk[[#This Row],[PLN]]/Kusy!$C$3</f>
        <v>66.750054940721853</v>
      </c>
      <c r="H52" s="9">
        <f>xls_disk[[#This Row],[PLN]]/Kusy!$C$12</f>
        <v>48.220415123720535</v>
      </c>
      <c r="I52" s="5">
        <f>xls_disk[[#This Row],[EUR]]*Kusy!$C$9</f>
        <v>253.92388399999999</v>
      </c>
    </row>
    <row r="53" spans="1:9">
      <c r="A53" s="1" t="s">
        <v>981</v>
      </c>
      <c r="B53" s="1" t="s">
        <v>982</v>
      </c>
      <c r="C53" s="1" t="s">
        <v>978</v>
      </c>
      <c r="D53">
        <v>2</v>
      </c>
      <c r="E53">
        <v>0</v>
      </c>
      <c r="F53" s="2">
        <v>34.56</v>
      </c>
      <c r="G53" s="10">
        <f>xls_disk[[#This Row],[PLN]]/Kusy!$C$3</f>
        <v>41.003944165505636</v>
      </c>
      <c r="H53" s="9">
        <f>xls_disk[[#This Row],[PLN]]/Kusy!$C$12</f>
        <v>29.621357032985813</v>
      </c>
      <c r="I53" s="5">
        <f>xls_disk[[#This Row],[EUR]]*Kusy!$C$9</f>
        <v>155.983104</v>
      </c>
    </row>
    <row r="54" spans="1:9">
      <c r="A54" s="1"/>
      <c r="B54" s="1"/>
      <c r="C54" s="1"/>
      <c r="D54">
        <f>SUBTOTAL(109,xls_disk[QTY1])</f>
        <v>605</v>
      </c>
      <c r="E54">
        <f>SUBTOTAL(109,xls_disk[QTY2])</f>
        <v>230</v>
      </c>
      <c r="I54" s="32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635EB-BD99-4057-9598-FB59F66D85DD}">
  <sheetPr codeName="Arkusz7"/>
  <dimension ref="A1:I2"/>
  <sheetViews>
    <sheetView workbookViewId="0">
      <selection activeCell="B2" sqref="B2"/>
    </sheetView>
  </sheetViews>
  <sheetFormatPr defaultRowHeight="15"/>
  <cols>
    <col min="1" max="1" width="12" bestFit="1" customWidth="1"/>
    <col min="2" max="2" width="47.85546875" bestFit="1" customWidth="1"/>
    <col min="3" max="3" width="14.7109375" bestFit="1" customWidth="1"/>
    <col min="4" max="5" width="7.85546875" bestFit="1" customWidth="1"/>
    <col min="6" max="6" width="8.28515625" style="7" bestFit="1" customWidth="1"/>
    <col min="7" max="7" width="8.140625" style="17" bestFit="1" customWidth="1"/>
    <col min="8" max="8" width="8.42578125" style="15" bestFit="1" customWidth="1"/>
    <col min="9" max="9" width="8.7109375" style="12" bestFit="1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s="7" t="s">
        <v>5</v>
      </c>
      <c r="G1" s="17" t="s">
        <v>6</v>
      </c>
      <c r="H1" s="15" t="s">
        <v>7</v>
      </c>
      <c r="I1" s="12" t="s">
        <v>8</v>
      </c>
    </row>
    <row r="2" spans="1:9">
      <c r="A2" s="1" t="s">
        <v>983</v>
      </c>
      <c r="B2" s="1" t="s">
        <v>984</v>
      </c>
      <c r="C2" s="1" t="s">
        <v>985</v>
      </c>
      <c r="D2">
        <v>1</v>
      </c>
      <c r="E2">
        <v>0</v>
      </c>
      <c r="F2" s="7">
        <v>701.2</v>
      </c>
      <c r="G2" s="17">
        <f>xls_aio[[#This Row],[PLN]]/Kusy!$C$3</f>
        <v>831.94345048763182</v>
      </c>
      <c r="H2" s="15">
        <f>xls_aio[[#This Row],[PLN]]/Kusy!$C$12</f>
        <v>600.99813517157554</v>
      </c>
      <c r="I2" s="12">
        <f>xls_aio[[#This Row],[EUR]]*Kusy!$C$9</f>
        <v>3164.7960800000001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A35F7-2B79-46BF-8F28-69916E19BF6E}">
  <sheetPr codeName="Arkusz8"/>
  <dimension ref="A1:I27"/>
  <sheetViews>
    <sheetView workbookViewId="0">
      <selection activeCell="B4" sqref="B4"/>
    </sheetView>
  </sheetViews>
  <sheetFormatPr defaultRowHeight="15"/>
  <cols>
    <col min="1" max="1" width="20.42578125" bestFit="1" customWidth="1"/>
    <col min="2" max="2" width="48.7109375" bestFit="1" customWidth="1"/>
    <col min="3" max="3" width="12.28515625" bestFit="1" customWidth="1"/>
    <col min="4" max="5" width="7.85546875" bestFit="1" customWidth="1"/>
    <col min="6" max="6" width="8.28515625" style="4" bestFit="1" customWidth="1"/>
    <col min="7" max="7" width="8.140625" style="17" bestFit="1" customWidth="1"/>
    <col min="8" max="8" width="8.42578125" style="15" bestFit="1" customWidth="1"/>
    <col min="9" max="9" width="8.7109375" style="12" bestFit="1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s="4" t="s">
        <v>5</v>
      </c>
      <c r="G1" s="17" t="s">
        <v>6</v>
      </c>
      <c r="H1" s="15" t="s">
        <v>7</v>
      </c>
      <c r="I1" s="12" t="s">
        <v>8</v>
      </c>
    </row>
    <row r="2" spans="1:9">
      <c r="A2" s="1" t="s">
        <v>986</v>
      </c>
      <c r="B2" s="1" t="s">
        <v>987</v>
      </c>
      <c r="C2" s="1" t="s">
        <v>988</v>
      </c>
      <c r="D2">
        <v>1</v>
      </c>
      <c r="E2">
        <v>0</v>
      </c>
      <c r="F2" s="4">
        <v>57.64</v>
      </c>
      <c r="G2" s="17">
        <f>xls_printer[[#This Row],[PLN]]/Kusy!$C$3</f>
        <v>68.387365211219475</v>
      </c>
      <c r="H2" s="15">
        <f>xls_printer[[#This Row],[PLN]]/Kusy!$C$12</f>
        <v>49.403212366357124</v>
      </c>
      <c r="I2" s="12">
        <f>xls_printer[[#This Row],[EUR]]*Kusy!$C$9</f>
        <v>260.152376</v>
      </c>
    </row>
    <row r="3" spans="1:9">
      <c r="A3" s="1" t="s">
        <v>989</v>
      </c>
      <c r="B3" s="1" t="s">
        <v>990</v>
      </c>
      <c r="C3" s="1" t="s">
        <v>988</v>
      </c>
      <c r="D3">
        <v>1</v>
      </c>
      <c r="E3">
        <v>0</v>
      </c>
      <c r="F3" s="4">
        <v>65.19</v>
      </c>
      <c r="G3" s="17">
        <f>xls_printer[[#This Row],[PLN]]/Kusy!$C$3</f>
        <v>77.345113430246315</v>
      </c>
      <c r="H3" s="15">
        <f>xls_printer[[#This Row],[PLN]]/Kusy!$C$12</f>
        <v>55.874313222810912</v>
      </c>
      <c r="I3" s="12">
        <f>xls_printer[[#This Row],[EUR]]*Kusy!$C$9</f>
        <v>294.22854599999999</v>
      </c>
    </row>
    <row r="4" spans="1:9">
      <c r="A4" s="1" t="s">
        <v>991</v>
      </c>
      <c r="B4" s="1" t="s">
        <v>992</v>
      </c>
      <c r="C4" s="1" t="s">
        <v>988</v>
      </c>
      <c r="D4">
        <v>8</v>
      </c>
      <c r="E4">
        <v>0</v>
      </c>
      <c r="F4" s="4">
        <v>68.03</v>
      </c>
      <c r="G4" s="17">
        <f>xls_printer[[#This Row],[PLN]]/Kusy!$C$3</f>
        <v>80.714650508661705</v>
      </c>
      <c r="H4" s="15">
        <f>xls_printer[[#This Row],[PLN]]/Kusy!$C$12</f>
        <v>58.308475664178964</v>
      </c>
      <c r="I4" s="12">
        <f>xls_printer[[#This Row],[EUR]]*Kusy!$C$9</f>
        <v>307.04660200000001</v>
      </c>
    </row>
    <row r="5" spans="1:9">
      <c r="A5" s="1" t="s">
        <v>993</v>
      </c>
      <c r="B5" s="1" t="s">
        <v>994</v>
      </c>
      <c r="C5" s="1" t="s">
        <v>988</v>
      </c>
      <c r="D5">
        <v>1</v>
      </c>
      <c r="E5">
        <v>0</v>
      </c>
      <c r="F5" s="4">
        <v>109.6</v>
      </c>
      <c r="G5" s="17">
        <f>xls_printer[[#This Row],[PLN]]/Kusy!$C$3</f>
        <v>130.03565626560817</v>
      </c>
      <c r="H5" s="15">
        <f>xls_printer[[#This Row],[PLN]]/Kusy!$C$12</f>
        <v>93.938099849978158</v>
      </c>
      <c r="I5" s="12">
        <f>xls_printer[[#This Row],[EUR]]*Kusy!$C$9</f>
        <v>494.66863999999998</v>
      </c>
    </row>
    <row r="6" spans="1:9">
      <c r="A6" s="1" t="s">
        <v>995</v>
      </c>
      <c r="B6" s="1" t="s">
        <v>996</v>
      </c>
      <c r="C6" s="1" t="s">
        <v>988</v>
      </c>
      <c r="D6">
        <v>1</v>
      </c>
      <c r="E6">
        <v>0</v>
      </c>
      <c r="F6" s="4">
        <v>32.159999999999997</v>
      </c>
      <c r="G6" s="17">
        <f>xls_printer[[#This Row],[PLN]]/Kusy!$C$3</f>
        <v>38.156448042901076</v>
      </c>
      <c r="H6" s="15">
        <f>xls_printer[[#This Row],[PLN]]/Kusy!$C$12</f>
        <v>27.564318350139573</v>
      </c>
      <c r="I6" s="12">
        <f>xls_printer[[#This Row],[EUR]]*Kusy!$C$9</f>
        <v>145.15094399999998</v>
      </c>
    </row>
    <row r="7" spans="1:9">
      <c r="A7" s="1" t="s">
        <v>997</v>
      </c>
      <c r="B7" s="1" t="s">
        <v>998</v>
      </c>
      <c r="C7" s="1" t="s">
        <v>988</v>
      </c>
      <c r="D7">
        <v>1</v>
      </c>
      <c r="E7">
        <v>0</v>
      </c>
      <c r="F7" s="4">
        <v>173.89</v>
      </c>
      <c r="G7" s="17">
        <f>xls_printer[[#This Row],[PLN]]/Kusy!$C$3</f>
        <v>206.31295864987774</v>
      </c>
      <c r="H7" s="15">
        <f>xls_printer[[#This Row],[PLN]]/Kusy!$C$12</f>
        <v>149.04102356672172</v>
      </c>
      <c r="I7" s="12">
        <f>xls_printer[[#This Row],[EUR]]*Kusy!$C$9</f>
        <v>784.83512599999995</v>
      </c>
    </row>
    <row r="8" spans="1:9">
      <c r="A8" s="1" t="s">
        <v>999</v>
      </c>
      <c r="B8" s="1" t="s">
        <v>1000</v>
      </c>
      <c r="C8" s="1" t="s">
        <v>988</v>
      </c>
      <c r="D8">
        <v>3</v>
      </c>
      <c r="E8">
        <v>0</v>
      </c>
      <c r="F8" s="4">
        <v>30</v>
      </c>
      <c r="G8" s="17">
        <f>xls_printer[[#This Row],[PLN]]/Kusy!$C$3</f>
        <v>35.593701532556977</v>
      </c>
      <c r="H8" s="15">
        <f>xls_printer[[#This Row],[PLN]]/Kusy!$C$12</f>
        <v>25.712983535577962</v>
      </c>
      <c r="I8" s="12">
        <f>xls_printer[[#This Row],[EUR]]*Kusy!$C$9</f>
        <v>135.40199999999999</v>
      </c>
    </row>
    <row r="9" spans="1:9">
      <c r="A9" s="1" t="s">
        <v>1001</v>
      </c>
      <c r="B9" s="1" t="s">
        <v>1002</v>
      </c>
      <c r="C9" s="1" t="s">
        <v>988</v>
      </c>
      <c r="D9">
        <v>69</v>
      </c>
      <c r="E9">
        <v>0</v>
      </c>
      <c r="F9" s="4">
        <v>85</v>
      </c>
      <c r="G9" s="17">
        <f>xls_printer[[#This Row],[PLN]]/Kusy!$C$3</f>
        <v>100.84882100891144</v>
      </c>
      <c r="H9" s="15">
        <f>xls_printer[[#This Row],[PLN]]/Kusy!$C$12</f>
        <v>72.85345335080423</v>
      </c>
      <c r="I9" s="12">
        <f>xls_printer[[#This Row],[EUR]]*Kusy!$C$9</f>
        <v>383.63900000000001</v>
      </c>
    </row>
    <row r="10" spans="1:9">
      <c r="A10" s="1" t="s">
        <v>1003</v>
      </c>
      <c r="B10" s="1" t="s">
        <v>1004</v>
      </c>
      <c r="C10" s="1" t="s">
        <v>988</v>
      </c>
      <c r="D10">
        <v>3</v>
      </c>
      <c r="E10">
        <v>0</v>
      </c>
      <c r="F10" s="4">
        <v>270</v>
      </c>
      <c r="G10" s="17">
        <f>xls_printer[[#This Row],[PLN]]/Kusy!$C$3</f>
        <v>320.34331379301278</v>
      </c>
      <c r="H10" s="15">
        <f>xls_printer[[#This Row],[PLN]]/Kusy!$C$12</f>
        <v>231.41685182020166</v>
      </c>
      <c r="I10" s="12">
        <f>xls_printer[[#This Row],[EUR]]*Kusy!$C$9</f>
        <v>1218.6179999999999</v>
      </c>
    </row>
    <row r="11" spans="1:9">
      <c r="A11" s="1" t="s">
        <v>1005</v>
      </c>
      <c r="B11" s="1" t="s">
        <v>1006</v>
      </c>
      <c r="C11" s="1" t="s">
        <v>988</v>
      </c>
      <c r="D11">
        <v>1</v>
      </c>
      <c r="E11">
        <v>0</v>
      </c>
      <c r="F11" s="4">
        <v>46.37</v>
      </c>
      <c r="G11" s="17">
        <f>xls_printer[[#This Row],[PLN]]/Kusy!$C$3</f>
        <v>55.015998002155563</v>
      </c>
      <c r="H11" s="15">
        <f>xls_printer[[#This Row],[PLN]]/Kusy!$C$12</f>
        <v>39.743701551491668</v>
      </c>
      <c r="I11" s="12">
        <f>xls_printer[[#This Row],[EUR]]*Kusy!$C$9</f>
        <v>209.28635799999998</v>
      </c>
    </row>
    <row r="12" spans="1:9">
      <c r="A12" s="1" t="s">
        <v>1007</v>
      </c>
      <c r="B12" s="1" t="s">
        <v>1008</v>
      </c>
      <c r="C12" s="1" t="s">
        <v>988</v>
      </c>
      <c r="D12">
        <v>1</v>
      </c>
      <c r="E12">
        <v>0</v>
      </c>
      <c r="F12" s="4">
        <v>46.37</v>
      </c>
      <c r="G12" s="17">
        <f>xls_printer[[#This Row],[PLN]]/Kusy!$C$3</f>
        <v>55.015998002155563</v>
      </c>
      <c r="H12" s="15">
        <f>xls_printer[[#This Row],[PLN]]/Kusy!$C$12</f>
        <v>39.743701551491668</v>
      </c>
      <c r="I12" s="12">
        <f>xls_printer[[#This Row],[EUR]]*Kusy!$C$9</f>
        <v>209.28635799999998</v>
      </c>
    </row>
    <row r="13" spans="1:9">
      <c r="A13" s="1" t="s">
        <v>1009</v>
      </c>
      <c r="B13" s="1" t="s">
        <v>1010</v>
      </c>
      <c r="C13" s="1" t="s">
        <v>988</v>
      </c>
      <c r="D13">
        <v>1</v>
      </c>
      <c r="E13">
        <v>0</v>
      </c>
      <c r="F13" s="4">
        <v>50.15</v>
      </c>
      <c r="G13" s="17">
        <f>xls_printer[[#This Row],[PLN]]/Kusy!$C$3</f>
        <v>59.500804395257745</v>
      </c>
      <c r="H13" s="15">
        <f>xls_printer[[#This Row],[PLN]]/Kusy!$C$12</f>
        <v>42.98353747697449</v>
      </c>
      <c r="I13" s="12">
        <f>xls_printer[[#This Row],[EUR]]*Kusy!$C$9</f>
        <v>226.34700999999998</v>
      </c>
    </row>
    <row r="14" spans="1:9">
      <c r="A14" s="1" t="s">
        <v>1011</v>
      </c>
      <c r="B14" s="1" t="s">
        <v>1012</v>
      </c>
      <c r="C14" s="1" t="s">
        <v>988</v>
      </c>
      <c r="D14">
        <v>12</v>
      </c>
      <c r="E14">
        <v>0</v>
      </c>
      <c r="F14" s="4">
        <v>52.33</v>
      </c>
      <c r="G14" s="17">
        <f>xls_printer[[#This Row],[PLN]]/Kusy!$C$3</f>
        <v>62.087280039956887</v>
      </c>
      <c r="H14" s="15">
        <f>xls_printer[[#This Row],[PLN]]/Kusy!$C$12</f>
        <v>44.852014280559821</v>
      </c>
      <c r="I14" s="12">
        <f>xls_printer[[#This Row],[EUR]]*Kusy!$C$9</f>
        <v>236.18622199999999</v>
      </c>
    </row>
    <row r="15" spans="1:9">
      <c r="A15" s="1" t="s">
        <v>1013</v>
      </c>
      <c r="B15" s="1" t="s">
        <v>1014</v>
      </c>
      <c r="C15" s="1" t="s">
        <v>988</v>
      </c>
      <c r="D15">
        <v>1</v>
      </c>
      <c r="E15">
        <v>0</v>
      </c>
      <c r="F15" s="4">
        <v>5.4</v>
      </c>
      <c r="G15" s="17">
        <f>xls_printer[[#This Row],[PLN]]/Kusy!$C$3</f>
        <v>6.4068662758602564</v>
      </c>
      <c r="H15" s="15">
        <f>xls_printer[[#This Row],[PLN]]/Kusy!$C$12</f>
        <v>4.6283370364040337</v>
      </c>
      <c r="I15" s="12">
        <f>xls_printer[[#This Row],[EUR]]*Kusy!$C$9</f>
        <v>24.37236</v>
      </c>
    </row>
    <row r="16" spans="1:9">
      <c r="A16" s="1" t="s">
        <v>1015</v>
      </c>
      <c r="B16" s="1" t="s">
        <v>1016</v>
      </c>
      <c r="C16" s="1" t="s">
        <v>988</v>
      </c>
      <c r="D16">
        <v>1</v>
      </c>
      <c r="E16">
        <v>0</v>
      </c>
      <c r="F16" s="4">
        <v>23.99</v>
      </c>
      <c r="G16" s="17">
        <f>xls_printer[[#This Row],[PLN]]/Kusy!$C$3</f>
        <v>28.463096658868061</v>
      </c>
      <c r="H16" s="15">
        <f>xls_printer[[#This Row],[PLN]]/Kusy!$C$12</f>
        <v>20.561815833950508</v>
      </c>
      <c r="I16" s="12">
        <f>xls_printer[[#This Row],[EUR]]*Kusy!$C$9</f>
        <v>108.27646599999999</v>
      </c>
    </row>
    <row r="17" spans="1:9">
      <c r="A17" s="1" t="s">
        <v>1017</v>
      </c>
      <c r="B17" s="1" t="s">
        <v>1018</v>
      </c>
      <c r="C17" s="1" t="s">
        <v>988</v>
      </c>
      <c r="D17">
        <v>4</v>
      </c>
      <c r="E17">
        <v>0</v>
      </c>
      <c r="F17" s="4">
        <v>21.6</v>
      </c>
      <c r="G17" s="17">
        <f>xls_printer[[#This Row],[PLN]]/Kusy!$C$3</f>
        <v>25.627465103441025</v>
      </c>
      <c r="H17" s="15">
        <f>xls_printer[[#This Row],[PLN]]/Kusy!$C$12</f>
        <v>18.513348145616135</v>
      </c>
      <c r="I17" s="12">
        <f>xls_printer[[#This Row],[EUR]]*Kusy!$C$9</f>
        <v>97.489440000000002</v>
      </c>
    </row>
    <row r="18" spans="1:9">
      <c r="A18" s="1" t="s">
        <v>1019</v>
      </c>
      <c r="B18" s="1" t="s">
        <v>1020</v>
      </c>
      <c r="C18" s="1" t="s">
        <v>988</v>
      </c>
      <c r="D18">
        <v>1</v>
      </c>
      <c r="E18">
        <v>0</v>
      </c>
      <c r="F18" s="4">
        <v>23.22</v>
      </c>
      <c r="G18" s="17">
        <f>xls_printer[[#This Row],[PLN]]/Kusy!$C$3</f>
        <v>27.549524986199099</v>
      </c>
      <c r="H18" s="15">
        <f>xls_printer[[#This Row],[PLN]]/Kusy!$C$12</f>
        <v>19.901849256537343</v>
      </c>
      <c r="I18" s="12">
        <f>xls_printer[[#This Row],[EUR]]*Kusy!$C$9</f>
        <v>104.801148</v>
      </c>
    </row>
    <row r="19" spans="1:9">
      <c r="A19" s="1" t="s">
        <v>1021</v>
      </c>
      <c r="B19" s="1" t="s">
        <v>1022</v>
      </c>
      <c r="C19" s="1" t="s">
        <v>988</v>
      </c>
      <c r="D19">
        <v>1</v>
      </c>
      <c r="E19">
        <v>0</v>
      </c>
      <c r="F19" s="4">
        <v>24.3</v>
      </c>
      <c r="G19" s="17">
        <f>xls_printer[[#This Row],[PLN]]/Kusy!$C$3</f>
        <v>28.830898241371152</v>
      </c>
      <c r="H19" s="15">
        <f>xls_printer[[#This Row],[PLN]]/Kusy!$C$12</f>
        <v>20.827516663818148</v>
      </c>
      <c r="I19" s="12">
        <f>xls_printer[[#This Row],[EUR]]*Kusy!$C$9</f>
        <v>109.67562</v>
      </c>
    </row>
    <row r="20" spans="1:9">
      <c r="A20" s="1" t="s">
        <v>1023</v>
      </c>
      <c r="B20" s="1" t="s">
        <v>1024</v>
      </c>
      <c r="C20" s="1" t="s">
        <v>988</v>
      </c>
      <c r="D20">
        <v>1</v>
      </c>
      <c r="E20">
        <v>0</v>
      </c>
      <c r="F20" s="4">
        <v>21.6</v>
      </c>
      <c r="G20" s="17">
        <f>xls_printer[[#This Row],[PLN]]/Kusy!$C$3</f>
        <v>25.627465103441025</v>
      </c>
      <c r="H20" s="15">
        <f>xls_printer[[#This Row],[PLN]]/Kusy!$C$12</f>
        <v>18.513348145616135</v>
      </c>
      <c r="I20" s="12">
        <f>xls_printer[[#This Row],[EUR]]*Kusy!$C$9</f>
        <v>97.489440000000002</v>
      </c>
    </row>
    <row r="21" spans="1:9">
      <c r="A21" s="1" t="s">
        <v>1025</v>
      </c>
      <c r="B21" s="1" t="s">
        <v>1026</v>
      </c>
      <c r="C21" s="1" t="s">
        <v>988</v>
      </c>
      <c r="D21">
        <v>1</v>
      </c>
      <c r="E21">
        <v>0</v>
      </c>
      <c r="F21" s="4">
        <v>115.54</v>
      </c>
      <c r="G21" s="17">
        <f>xls_printer[[#This Row],[PLN]]/Kusy!$C$3</f>
        <v>137.08320916905444</v>
      </c>
      <c r="H21" s="15">
        <f>xls_printer[[#This Row],[PLN]]/Kusy!$C$12</f>
        <v>99.029270590022605</v>
      </c>
      <c r="I21" s="12">
        <f>xls_printer[[#This Row],[EUR]]*Kusy!$C$9</f>
        <v>521.47823600000004</v>
      </c>
    </row>
    <row r="22" spans="1:9">
      <c r="A22" s="1" t="s">
        <v>1027</v>
      </c>
      <c r="B22" s="1" t="s">
        <v>1028</v>
      </c>
      <c r="C22" s="1" t="s">
        <v>988</v>
      </c>
      <c r="D22">
        <v>1</v>
      </c>
      <c r="E22">
        <v>0</v>
      </c>
      <c r="F22" s="4">
        <v>18.899999999999999</v>
      </c>
      <c r="G22" s="17">
        <f>xls_printer[[#This Row],[PLN]]/Kusy!$C$3</f>
        <v>22.424031965510896</v>
      </c>
      <c r="H22" s="15">
        <f>xls_printer[[#This Row],[PLN]]/Kusy!$C$12</f>
        <v>16.199179627414114</v>
      </c>
      <c r="I22" s="12">
        <f>xls_printer[[#This Row],[EUR]]*Kusy!$C$9</f>
        <v>85.303259999999995</v>
      </c>
    </row>
    <row r="23" spans="1:9">
      <c r="A23" s="1" t="s">
        <v>1029</v>
      </c>
      <c r="B23" s="1" t="s">
        <v>1030</v>
      </c>
      <c r="C23" s="1" t="s">
        <v>1031</v>
      </c>
      <c r="D23">
        <v>1</v>
      </c>
      <c r="E23">
        <v>0</v>
      </c>
      <c r="F23" s="4">
        <v>0</v>
      </c>
      <c r="G23" s="17">
        <f>xls_printer[[#This Row],[PLN]]/Kusy!$C$3</f>
        <v>0</v>
      </c>
      <c r="H23" s="15">
        <f>xls_printer[[#This Row],[PLN]]/Kusy!$C$12</f>
        <v>0</v>
      </c>
      <c r="I23" s="12">
        <f>xls_printer[[#This Row],[EUR]]*Kusy!$C$9</f>
        <v>0</v>
      </c>
    </row>
    <row r="24" spans="1:9">
      <c r="A24" s="1" t="s">
        <v>1032</v>
      </c>
      <c r="B24" s="1" t="s">
        <v>1033</v>
      </c>
      <c r="C24" s="1" t="s">
        <v>988</v>
      </c>
      <c r="D24">
        <v>1</v>
      </c>
      <c r="E24">
        <v>0</v>
      </c>
      <c r="F24" s="4">
        <v>12.37</v>
      </c>
      <c r="G24" s="17">
        <f>xls_printer[[#This Row],[PLN]]/Kusy!$C$3</f>
        <v>14.676469598590993</v>
      </c>
      <c r="H24" s="15">
        <f>xls_printer[[#This Row],[PLN]]/Kusy!$C$12</f>
        <v>10.60232021116998</v>
      </c>
      <c r="I24" s="12">
        <f>xls_printer[[#This Row],[EUR]]*Kusy!$C$9</f>
        <v>55.830757999999996</v>
      </c>
    </row>
    <row r="25" spans="1:9">
      <c r="A25" s="1" t="s">
        <v>1034</v>
      </c>
      <c r="B25" s="1" t="s">
        <v>1035</v>
      </c>
      <c r="C25" s="1" t="s">
        <v>988</v>
      </c>
      <c r="D25">
        <v>1</v>
      </c>
      <c r="E25">
        <v>0</v>
      </c>
      <c r="F25" s="4">
        <v>40.450000000000003</v>
      </c>
      <c r="G25" s="17">
        <f>xls_printer[[#This Row],[PLN]]/Kusy!$C$3</f>
        <v>47.992174233064333</v>
      </c>
      <c r="H25" s="15">
        <f>xls_printer[[#This Row],[PLN]]/Kusy!$C$12</f>
        <v>34.669672800470956</v>
      </c>
      <c r="I25" s="12">
        <f>xls_printer[[#This Row],[EUR]]*Kusy!$C$9</f>
        <v>182.56703000000002</v>
      </c>
    </row>
    <row r="26" spans="1:9">
      <c r="A26" s="1" t="s">
        <v>1036</v>
      </c>
      <c r="B26" s="1" t="s">
        <v>1037</v>
      </c>
      <c r="C26" s="1" t="s">
        <v>988</v>
      </c>
      <c r="D26">
        <v>3</v>
      </c>
      <c r="E26">
        <v>0</v>
      </c>
      <c r="F26" s="4">
        <v>0</v>
      </c>
      <c r="G26" s="17">
        <f>xls_printer[[#This Row],[PLN]]/Kusy!$C$3</f>
        <v>0</v>
      </c>
      <c r="H26" s="15">
        <f>xls_printer[[#This Row],[PLN]]/Kusy!$C$12</f>
        <v>0</v>
      </c>
      <c r="I26" s="12">
        <f>xls_printer[[#This Row],[EUR]]*Kusy!$C$9</f>
        <v>0</v>
      </c>
    </row>
    <row r="27" spans="1:9">
      <c r="A27" s="1" t="s">
        <v>1038</v>
      </c>
      <c r="B27" s="1" t="s">
        <v>1039</v>
      </c>
      <c r="C27" s="1" t="s">
        <v>988</v>
      </c>
      <c r="D27">
        <v>1</v>
      </c>
      <c r="E27">
        <v>0</v>
      </c>
      <c r="F27" s="4">
        <v>4.04</v>
      </c>
      <c r="G27" s="17">
        <f>xls_printer[[#This Row],[PLN]]/Kusy!$C$3</f>
        <v>4.793285139717673</v>
      </c>
      <c r="H27" s="15">
        <f>xls_printer[[#This Row],[PLN]]/Kusy!$C$12</f>
        <v>3.4626817827911656</v>
      </c>
      <c r="I27" s="12">
        <f>xls_printer[[#This Row],[EUR]]*Kusy!$C$9</f>
        <v>18.234135999999999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7E138-BFB4-4846-891D-9B63483314F2}">
  <sheetPr codeName="Arkusz9"/>
  <dimension ref="A1:I27"/>
  <sheetViews>
    <sheetView workbookViewId="0">
      <selection activeCell="D4" sqref="D4"/>
    </sheetView>
  </sheetViews>
  <sheetFormatPr defaultRowHeight="15"/>
  <cols>
    <col min="1" max="1" width="14.5703125" bestFit="1" customWidth="1"/>
    <col min="2" max="2" width="35.28515625" bestFit="1" customWidth="1"/>
    <col min="3" max="3" width="9.85546875" bestFit="1" customWidth="1"/>
    <col min="4" max="5" width="7.85546875" bestFit="1" customWidth="1"/>
    <col min="6" max="6" width="9.42578125" style="2" bestFit="1" customWidth="1"/>
    <col min="7" max="7" width="8.140625" style="18" bestFit="1" customWidth="1"/>
    <col min="8" max="8" width="8.42578125" style="14" bestFit="1" customWidth="1"/>
    <col min="9" max="9" width="8.85546875" style="11" bestFit="1" customWidth="1"/>
  </cols>
  <sheetData>
    <row r="1" spans="1:9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8" t="s">
        <v>5</v>
      </c>
      <c r="G1" s="29" t="s">
        <v>6</v>
      </c>
      <c r="H1" s="30" t="s">
        <v>7</v>
      </c>
      <c r="I1" s="11" t="s">
        <v>8</v>
      </c>
    </row>
    <row r="2" spans="1:9">
      <c r="A2" s="31" t="s">
        <v>1040</v>
      </c>
      <c r="B2" s="31" t="s">
        <v>1041</v>
      </c>
      <c r="C2" s="31" t="s">
        <v>1042</v>
      </c>
      <c r="D2" s="27">
        <v>56</v>
      </c>
      <c r="E2" s="27">
        <v>0</v>
      </c>
      <c r="F2" s="28">
        <v>93.18</v>
      </c>
      <c r="G2" s="29">
        <f>xls_cpu[[#This Row],[PLN]]/Kusy!$C$3</f>
        <v>110.55403696012198</v>
      </c>
      <c r="H2" s="30">
        <f>xls_cpu[[#This Row],[PLN]]/Kusy!$C$12</f>
        <v>79.864526861505155</v>
      </c>
      <c r="I2" s="11">
        <f>xls_cpu[[#This Row],[EUR]]*Kusy!$C$9</f>
        <v>420.55861200000004</v>
      </c>
    </row>
    <row r="3" spans="1:9">
      <c r="A3" s="31" t="s">
        <v>1043</v>
      </c>
      <c r="B3" s="31" t="s">
        <v>1044</v>
      </c>
      <c r="C3" s="31" t="s">
        <v>1042</v>
      </c>
      <c r="D3" s="27">
        <v>10</v>
      </c>
      <c r="E3" s="27">
        <v>0</v>
      </c>
      <c r="F3" s="28">
        <v>1.61</v>
      </c>
      <c r="G3" s="29">
        <f>xls_cpu[[#This Row],[PLN]]/Kusy!$C$3</f>
        <v>1.9101953155805578</v>
      </c>
      <c r="H3" s="30">
        <f>xls_cpu[[#This Row],[PLN]]/Kusy!$C$12</f>
        <v>1.3799301164093507</v>
      </c>
      <c r="I3" s="11">
        <f>xls_cpu[[#This Row],[EUR]]*Kusy!$C$9</f>
        <v>7.2665740000000003</v>
      </c>
    </row>
    <row r="4" spans="1:9">
      <c r="A4" s="31" t="s">
        <v>1045</v>
      </c>
      <c r="B4" s="31" t="s">
        <v>1046</v>
      </c>
      <c r="C4" s="31" t="s">
        <v>1042</v>
      </c>
      <c r="D4" s="27">
        <v>8</v>
      </c>
      <c r="E4" s="27">
        <v>0</v>
      </c>
      <c r="F4" s="28">
        <v>43.99</v>
      </c>
      <c r="G4" s="29">
        <f>xls_cpu[[#This Row],[PLN]]/Kusy!$C$3</f>
        <v>52.192231013906046</v>
      </c>
      <c r="H4" s="30">
        <f>xls_cpu[[#This Row],[PLN]]/Kusy!$C$12</f>
        <v>37.703804857669155</v>
      </c>
      <c r="I4" s="11">
        <f>xls_cpu[[#This Row],[EUR]]*Kusy!$C$9</f>
        <v>198.544466</v>
      </c>
    </row>
    <row r="5" spans="1:9">
      <c r="A5" s="31" t="s">
        <v>1047</v>
      </c>
      <c r="B5" s="31" t="s">
        <v>1048</v>
      </c>
      <c r="C5" s="31" t="s">
        <v>1042</v>
      </c>
      <c r="D5" s="27">
        <v>7</v>
      </c>
      <c r="E5" s="27">
        <v>0</v>
      </c>
      <c r="F5" s="28">
        <v>95.08</v>
      </c>
      <c r="G5" s="29">
        <f>xls_cpu[[#This Row],[PLN]]/Kusy!$C$3</f>
        <v>112.80830472385058</v>
      </c>
      <c r="H5" s="30">
        <f>xls_cpu[[#This Row],[PLN]]/Kusy!$C$12</f>
        <v>81.493015818758423</v>
      </c>
      <c r="I5" s="11">
        <f>xls_cpu[[#This Row],[EUR]]*Kusy!$C$9</f>
        <v>429.134072</v>
      </c>
    </row>
    <row r="6" spans="1:9">
      <c r="A6" s="31" t="s">
        <v>1049</v>
      </c>
      <c r="B6" s="31" t="s">
        <v>1050</v>
      </c>
      <c r="C6" s="31" t="s">
        <v>1042</v>
      </c>
      <c r="D6" s="27">
        <v>6</v>
      </c>
      <c r="E6" s="27">
        <v>0</v>
      </c>
      <c r="F6" s="28">
        <v>0.26</v>
      </c>
      <c r="G6" s="29">
        <f>xls_cpu[[#This Row],[PLN]]/Kusy!$C$3</f>
        <v>0.30847874661549379</v>
      </c>
      <c r="H6" s="30">
        <f>xls_cpu[[#This Row],[PLN]]/Kusy!$C$12</f>
        <v>0.22284585730834233</v>
      </c>
      <c r="I6" s="11">
        <f>xls_cpu[[#This Row],[EUR]]*Kusy!$C$9</f>
        <v>1.173484</v>
      </c>
    </row>
    <row r="7" spans="1:9">
      <c r="A7" s="31" t="s">
        <v>1051</v>
      </c>
      <c r="B7" s="31" t="s">
        <v>1052</v>
      </c>
      <c r="C7" s="31" t="s">
        <v>1042</v>
      </c>
      <c r="D7" s="27">
        <v>6</v>
      </c>
      <c r="E7" s="27">
        <v>0</v>
      </c>
      <c r="F7" s="28">
        <v>107.41</v>
      </c>
      <c r="G7" s="29">
        <f>xls_cpu[[#This Row],[PLN]]/Kusy!$C$3</f>
        <v>127.43731605373149</v>
      </c>
      <c r="H7" s="30">
        <f>xls_cpu[[#This Row],[PLN]]/Kusy!$C$12</f>
        <v>92.061052051880964</v>
      </c>
      <c r="I7" s="11">
        <f>xls_cpu[[#This Row],[EUR]]*Kusy!$C$9</f>
        <v>484.78429399999999</v>
      </c>
    </row>
    <row r="8" spans="1:9">
      <c r="A8" s="31" t="s">
        <v>1053</v>
      </c>
      <c r="B8" s="31" t="s">
        <v>1054</v>
      </c>
      <c r="C8" s="31" t="s">
        <v>1042</v>
      </c>
      <c r="D8" s="27">
        <v>4</v>
      </c>
      <c r="E8" s="27">
        <v>0</v>
      </c>
      <c r="F8" s="28">
        <v>0.26</v>
      </c>
      <c r="G8" s="29">
        <f>xls_cpu[[#This Row],[PLN]]/Kusy!$C$3</f>
        <v>0.30847874661549379</v>
      </c>
      <c r="H8" s="30">
        <f>xls_cpu[[#This Row],[PLN]]/Kusy!$C$12</f>
        <v>0.22284585730834233</v>
      </c>
      <c r="I8" s="11">
        <f>xls_cpu[[#This Row],[EUR]]*Kusy!$C$9</f>
        <v>1.173484</v>
      </c>
    </row>
    <row r="9" spans="1:9">
      <c r="A9" s="31" t="s">
        <v>1055</v>
      </c>
      <c r="B9" s="31" t="s">
        <v>1056</v>
      </c>
      <c r="C9" s="31" t="s">
        <v>1042</v>
      </c>
      <c r="D9" s="27">
        <v>2</v>
      </c>
      <c r="E9" s="27">
        <v>0</v>
      </c>
      <c r="F9" s="28">
        <v>1.3</v>
      </c>
      <c r="G9" s="29">
        <f>xls_cpu[[#This Row],[PLN]]/Kusy!$C$3</f>
        <v>1.5423937330774691</v>
      </c>
      <c r="H9" s="30">
        <f>xls_cpu[[#This Row],[PLN]]/Kusy!$C$12</f>
        <v>1.1142292865417118</v>
      </c>
      <c r="I9" s="11">
        <f>xls_cpu[[#This Row],[EUR]]*Kusy!$C$9</f>
        <v>5.8674200000000001</v>
      </c>
    </row>
    <row r="10" spans="1:9">
      <c r="A10" s="31" t="s">
        <v>1057</v>
      </c>
      <c r="B10" s="31" t="s">
        <v>1058</v>
      </c>
      <c r="C10" s="31" t="s">
        <v>1042</v>
      </c>
      <c r="D10" s="27">
        <v>2</v>
      </c>
      <c r="E10" s="27">
        <v>0</v>
      </c>
      <c r="F10" s="28">
        <v>0.74</v>
      </c>
      <c r="G10" s="29">
        <f>xls_cpu[[#This Row],[PLN]]/Kusy!$C$3</f>
        <v>0.87797797113640541</v>
      </c>
      <c r="H10" s="30">
        <f>xls_cpu[[#This Row],[PLN]]/Kusy!$C$12</f>
        <v>0.63425359387758973</v>
      </c>
      <c r="I10" s="11">
        <f>xls_cpu[[#This Row],[EUR]]*Kusy!$C$9</f>
        <v>3.3399159999999997</v>
      </c>
    </row>
    <row r="11" spans="1:9">
      <c r="A11" s="31" t="s">
        <v>1059</v>
      </c>
      <c r="B11" s="31" t="s">
        <v>1060</v>
      </c>
      <c r="C11" s="31" t="s">
        <v>1042</v>
      </c>
      <c r="D11" s="27">
        <v>2</v>
      </c>
      <c r="E11" s="27">
        <v>0</v>
      </c>
      <c r="F11" s="28">
        <v>7.39</v>
      </c>
      <c r="G11" s="29">
        <f>xls_cpu[[#This Row],[PLN]]/Kusy!$C$3</f>
        <v>8.7679151441865351</v>
      </c>
      <c r="H11" s="30">
        <f>xls_cpu[[#This Row],[PLN]]/Kusy!$C$12</f>
        <v>6.3339649442640376</v>
      </c>
      <c r="I11" s="11">
        <f>xls_cpu[[#This Row],[EUR]]*Kusy!$C$9</f>
        <v>33.354025999999998</v>
      </c>
    </row>
    <row r="12" spans="1:9">
      <c r="A12" s="31" t="s">
        <v>1061</v>
      </c>
      <c r="B12" s="31" t="s">
        <v>1062</v>
      </c>
      <c r="C12" s="31" t="s">
        <v>1042</v>
      </c>
      <c r="D12" s="27">
        <v>2</v>
      </c>
      <c r="E12" s="27">
        <v>0</v>
      </c>
      <c r="F12" s="28">
        <v>7.39</v>
      </c>
      <c r="G12" s="29">
        <f>xls_cpu[[#This Row],[PLN]]/Kusy!$C$3</f>
        <v>8.7679151441865351</v>
      </c>
      <c r="H12" s="30">
        <f>xls_cpu[[#This Row],[PLN]]/Kusy!$C$12</f>
        <v>6.3339649442640376</v>
      </c>
      <c r="I12" s="11">
        <f>xls_cpu[[#This Row],[EUR]]*Kusy!$C$9</f>
        <v>33.354025999999998</v>
      </c>
    </row>
    <row r="13" spans="1:9">
      <c r="A13" s="31" t="s">
        <v>1063</v>
      </c>
      <c r="B13" s="31" t="s">
        <v>1064</v>
      </c>
      <c r="C13" s="31" t="s">
        <v>1042</v>
      </c>
      <c r="D13" s="27">
        <v>2</v>
      </c>
      <c r="E13" s="27">
        <v>0</v>
      </c>
      <c r="F13" s="28">
        <v>7.39</v>
      </c>
      <c r="G13" s="29">
        <f>xls_cpu[[#This Row],[PLN]]/Kusy!$C$3</f>
        <v>8.7679151441865351</v>
      </c>
      <c r="H13" s="30">
        <f>xls_cpu[[#This Row],[PLN]]/Kusy!$C$12</f>
        <v>6.3339649442640376</v>
      </c>
      <c r="I13" s="11">
        <f>xls_cpu[[#This Row],[EUR]]*Kusy!$C$9</f>
        <v>33.354025999999998</v>
      </c>
    </row>
    <row r="14" spans="1:9">
      <c r="A14" s="31" t="s">
        <v>1065</v>
      </c>
      <c r="B14" s="31" t="s">
        <v>1066</v>
      </c>
      <c r="C14" s="31" t="s">
        <v>1042</v>
      </c>
      <c r="D14" s="27">
        <v>2</v>
      </c>
      <c r="E14" s="27">
        <v>0</v>
      </c>
      <c r="F14" s="28">
        <v>0.74</v>
      </c>
      <c r="G14" s="29">
        <f>xls_cpu[[#This Row],[PLN]]/Kusy!$C$3</f>
        <v>0.87797797113640541</v>
      </c>
      <c r="H14" s="30">
        <f>xls_cpu[[#This Row],[PLN]]/Kusy!$C$12</f>
        <v>0.63425359387758973</v>
      </c>
      <c r="I14" s="11">
        <f>xls_cpu[[#This Row],[EUR]]*Kusy!$C$9</f>
        <v>3.3399159999999997</v>
      </c>
    </row>
    <row r="15" spans="1:9">
      <c r="A15" s="31" t="s">
        <v>1067</v>
      </c>
      <c r="B15" s="31" t="s">
        <v>1068</v>
      </c>
      <c r="C15" s="31" t="s">
        <v>1042</v>
      </c>
      <c r="D15" s="27">
        <v>2</v>
      </c>
      <c r="E15" s="27">
        <v>0</v>
      </c>
      <c r="F15" s="28">
        <v>0.74</v>
      </c>
      <c r="G15" s="29">
        <f>xls_cpu[[#This Row],[PLN]]/Kusy!$C$3</f>
        <v>0.87797797113640541</v>
      </c>
      <c r="H15" s="30">
        <f>xls_cpu[[#This Row],[PLN]]/Kusy!$C$12</f>
        <v>0.63425359387758973</v>
      </c>
      <c r="I15" s="11">
        <f>xls_cpu[[#This Row],[EUR]]*Kusy!$C$9</f>
        <v>3.3399159999999997</v>
      </c>
    </row>
    <row r="16" spans="1:9">
      <c r="A16" s="31" t="s">
        <v>1069</v>
      </c>
      <c r="B16" s="31" t="s">
        <v>1070</v>
      </c>
      <c r="C16" s="31" t="s">
        <v>1042</v>
      </c>
      <c r="D16" s="27">
        <v>1</v>
      </c>
      <c r="E16" s="27">
        <v>0</v>
      </c>
      <c r="F16" s="28">
        <v>0.26</v>
      </c>
      <c r="G16" s="29">
        <f>xls_cpu[[#This Row],[PLN]]/Kusy!$C$3</f>
        <v>0.30847874661549379</v>
      </c>
      <c r="H16" s="30">
        <f>xls_cpu[[#This Row],[PLN]]/Kusy!$C$12</f>
        <v>0.22284585730834233</v>
      </c>
      <c r="I16" s="11">
        <f>xls_cpu[[#This Row],[EUR]]*Kusy!$C$9</f>
        <v>1.173484</v>
      </c>
    </row>
    <row r="17" spans="1:9">
      <c r="A17" s="31" t="s">
        <v>1071</v>
      </c>
      <c r="B17" s="31" t="s">
        <v>1072</v>
      </c>
      <c r="C17" s="31" t="s">
        <v>1042</v>
      </c>
      <c r="D17" s="27">
        <v>1</v>
      </c>
      <c r="E17" s="27">
        <v>0</v>
      </c>
      <c r="F17" s="28">
        <v>0.26</v>
      </c>
      <c r="G17" s="29">
        <f>xls_cpu[[#This Row],[PLN]]/Kusy!$C$3</f>
        <v>0.30847874661549379</v>
      </c>
      <c r="H17" s="30">
        <f>xls_cpu[[#This Row],[PLN]]/Kusy!$C$12</f>
        <v>0.22284585730834233</v>
      </c>
      <c r="I17" s="11">
        <f>xls_cpu[[#This Row],[EUR]]*Kusy!$C$9</f>
        <v>1.173484</v>
      </c>
    </row>
    <row r="18" spans="1:9">
      <c r="A18" s="31" t="s">
        <v>1073</v>
      </c>
      <c r="B18" s="31" t="s">
        <v>1074</v>
      </c>
      <c r="C18" s="31" t="s">
        <v>1042</v>
      </c>
      <c r="D18" s="27">
        <v>1</v>
      </c>
      <c r="E18" s="27">
        <v>0</v>
      </c>
      <c r="F18" s="28">
        <v>0.26</v>
      </c>
      <c r="G18" s="29">
        <f>xls_cpu[[#This Row],[PLN]]/Kusy!$C$3</f>
        <v>0.30847874661549379</v>
      </c>
      <c r="H18" s="30">
        <f>xls_cpu[[#This Row],[PLN]]/Kusy!$C$12</f>
        <v>0.22284585730834233</v>
      </c>
      <c r="I18" s="11">
        <f>xls_cpu[[#This Row],[EUR]]*Kusy!$C$9</f>
        <v>1.173484</v>
      </c>
    </row>
    <row r="19" spans="1:9">
      <c r="A19" s="31" t="s">
        <v>1075</v>
      </c>
      <c r="B19" s="31" t="s">
        <v>1076</v>
      </c>
      <c r="C19" s="31" t="s">
        <v>1042</v>
      </c>
      <c r="D19" s="27">
        <v>1</v>
      </c>
      <c r="E19" s="27">
        <v>0</v>
      </c>
      <c r="F19" s="28">
        <v>0.26</v>
      </c>
      <c r="G19" s="29">
        <f>xls_cpu[[#This Row],[PLN]]/Kusy!$C$3</f>
        <v>0.30847874661549379</v>
      </c>
      <c r="H19" s="30">
        <f>xls_cpu[[#This Row],[PLN]]/Kusy!$C$12</f>
        <v>0.22284585730834233</v>
      </c>
      <c r="I19" s="11">
        <f>xls_cpu[[#This Row],[EUR]]*Kusy!$C$9</f>
        <v>1.173484</v>
      </c>
    </row>
    <row r="20" spans="1:9">
      <c r="A20" s="31" t="s">
        <v>1077</v>
      </c>
      <c r="B20" s="31" t="s">
        <v>1078</v>
      </c>
      <c r="C20" s="31" t="s">
        <v>1042</v>
      </c>
      <c r="D20" s="27">
        <v>1</v>
      </c>
      <c r="E20" s="27">
        <v>0</v>
      </c>
      <c r="F20" s="28">
        <v>0.26</v>
      </c>
      <c r="G20" s="29">
        <f>xls_cpu[[#This Row],[PLN]]/Kusy!$C$3</f>
        <v>0.30847874661549379</v>
      </c>
      <c r="H20" s="30">
        <f>xls_cpu[[#This Row],[PLN]]/Kusy!$C$12</f>
        <v>0.22284585730834233</v>
      </c>
      <c r="I20" s="11">
        <f>xls_cpu[[#This Row],[EUR]]*Kusy!$C$9</f>
        <v>1.173484</v>
      </c>
    </row>
    <row r="21" spans="1:9">
      <c r="A21" s="31" t="s">
        <v>1079</v>
      </c>
      <c r="B21" s="31" t="s">
        <v>1080</v>
      </c>
      <c r="C21" s="31" t="s">
        <v>1042</v>
      </c>
      <c r="D21" s="27">
        <v>1</v>
      </c>
      <c r="E21" s="27">
        <v>0</v>
      </c>
      <c r="F21" s="28">
        <v>83.85</v>
      </c>
      <c r="G21" s="29">
        <f>xls_cpu[[#This Row],[PLN]]/Kusy!$C$3</f>
        <v>99.484395783496737</v>
      </c>
      <c r="H21" s="30">
        <f>xls_cpu[[#This Row],[PLN]]/Kusy!$C$12</f>
        <v>71.867788981940393</v>
      </c>
      <c r="I21" s="11">
        <f>xls_cpu[[#This Row],[EUR]]*Kusy!$C$9</f>
        <v>378.44858999999997</v>
      </c>
    </row>
    <row r="22" spans="1:9">
      <c r="A22" s="31" t="s">
        <v>1081</v>
      </c>
      <c r="B22" s="31" t="s">
        <v>1082</v>
      </c>
      <c r="C22" s="31" t="s">
        <v>1042</v>
      </c>
      <c r="D22" s="27">
        <v>1</v>
      </c>
      <c r="E22" s="27">
        <v>0</v>
      </c>
      <c r="F22" s="28">
        <v>46.99</v>
      </c>
      <c r="G22" s="29">
        <f>xls_cpu[[#This Row],[PLN]]/Kusy!$C$3</f>
        <v>55.751601167161745</v>
      </c>
      <c r="H22" s="30">
        <f>xls_cpu[[#This Row],[PLN]]/Kusy!$C$12</f>
        <v>40.275103211226948</v>
      </c>
      <c r="I22" s="11">
        <f>xls_cpu[[#This Row],[EUR]]*Kusy!$C$9</f>
        <v>212.084666</v>
      </c>
    </row>
    <row r="23" spans="1:9">
      <c r="A23" s="31" t="s">
        <v>1083</v>
      </c>
      <c r="B23" s="31" t="s">
        <v>1084</v>
      </c>
      <c r="C23" s="31" t="s">
        <v>1042</v>
      </c>
      <c r="D23" s="27">
        <v>1</v>
      </c>
      <c r="E23" s="27">
        <v>0</v>
      </c>
      <c r="F23" s="28">
        <v>0.74</v>
      </c>
      <c r="G23" s="29">
        <f>xls_cpu[[#This Row],[PLN]]/Kusy!$C$3</f>
        <v>0.87797797113640541</v>
      </c>
      <c r="H23" s="30">
        <f>xls_cpu[[#This Row],[PLN]]/Kusy!$C$12</f>
        <v>0.63425359387758973</v>
      </c>
      <c r="I23" s="11">
        <f>xls_cpu[[#This Row],[EUR]]*Kusy!$C$9</f>
        <v>3.3399159999999997</v>
      </c>
    </row>
    <row r="24" spans="1:9">
      <c r="A24" s="31" t="s">
        <v>1085</v>
      </c>
      <c r="B24" s="31" t="s">
        <v>1086</v>
      </c>
      <c r="C24" s="31" t="s">
        <v>1042</v>
      </c>
      <c r="D24" s="27">
        <v>1</v>
      </c>
      <c r="E24" s="27">
        <v>0</v>
      </c>
      <c r="F24" s="28">
        <v>0.26</v>
      </c>
      <c r="G24" s="29">
        <f>xls_cpu[[#This Row],[PLN]]/Kusy!$C$3</f>
        <v>0.30847874661549379</v>
      </c>
      <c r="H24" s="30">
        <f>xls_cpu[[#This Row],[PLN]]/Kusy!$C$12</f>
        <v>0.22284585730834233</v>
      </c>
      <c r="I24" s="11">
        <f>xls_cpu[[#This Row],[EUR]]*Kusy!$C$9</f>
        <v>1.173484</v>
      </c>
    </row>
    <row r="25" spans="1:9">
      <c r="A25" s="31" t="s">
        <v>1087</v>
      </c>
      <c r="B25" s="31" t="s">
        <v>1088</v>
      </c>
      <c r="C25" s="31" t="s">
        <v>1042</v>
      </c>
      <c r="D25" s="27">
        <v>1</v>
      </c>
      <c r="E25" s="27">
        <v>0</v>
      </c>
      <c r="F25" s="28">
        <v>0.26</v>
      </c>
      <c r="G25" s="29">
        <f>xls_cpu[[#This Row],[PLN]]/Kusy!$C$3</f>
        <v>0.30847874661549379</v>
      </c>
      <c r="H25" s="30">
        <f>xls_cpu[[#This Row],[PLN]]/Kusy!$C$12</f>
        <v>0.22284585730834233</v>
      </c>
      <c r="I25" s="11">
        <f>xls_cpu[[#This Row],[EUR]]*Kusy!$C$9</f>
        <v>1.173484</v>
      </c>
    </row>
    <row r="26" spans="1:9">
      <c r="A26" s="31" t="s">
        <v>1089</v>
      </c>
      <c r="B26" s="31" t="s">
        <v>1090</v>
      </c>
      <c r="C26" s="31" t="s">
        <v>1042</v>
      </c>
      <c r="D26" s="27">
        <v>1</v>
      </c>
      <c r="E26" s="27">
        <v>0</v>
      </c>
      <c r="F26" s="28">
        <v>5.83</v>
      </c>
      <c r="G26" s="29">
        <f>xls_cpu[[#This Row],[PLN]]/Kusy!$C$3</f>
        <v>6.9170426644935725</v>
      </c>
      <c r="H26" s="30">
        <f>xls_cpu[[#This Row],[PLN]]/Kusy!$C$12</f>
        <v>4.9968898004139843</v>
      </c>
      <c r="I26" s="11">
        <f>xls_cpu[[#This Row],[EUR]]*Kusy!$C$9</f>
        <v>26.313122</v>
      </c>
    </row>
    <row r="27" spans="1:9">
      <c r="A27" s="31"/>
      <c r="B27" s="31"/>
      <c r="C27" s="31"/>
      <c r="D27" s="27">
        <f>SUBTOTAL(109,xls_cpu[QTY1])</f>
        <v>122</v>
      </c>
      <c r="E27" s="27">
        <f>SUBTOTAL(109,xls_cpu[QTY2])</f>
        <v>0</v>
      </c>
      <c r="F27" s="28"/>
      <c r="G27" s="29"/>
      <c r="H27" s="30"/>
      <c r="I27" s="2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2 e c 3 f 8 9 1 - d 1 a a - 4 8 4 8 - a c 2 4 - 6 d a e 4 9 9 7 2 8 a 6 "   x m l n s = " h t t p : / / s c h e m a s . m i c r o s o f t . c o m / D a t a M a s h u p " > A A A A A G 0 F A A B Q S w M E F A A C A A g A f Y Y m U 7 Z j f f S k A A A A 9 Q A A A B I A H A B D b 2 5 m a W c v U G F j a 2 F n Z S 5 4 b W w g o h g A K K A U A A A A A A A A A A A A A A A A A A A A A A A A A A A A h Y 8 x D o I w G I W v Q r r T Q j U G y U 8 Z X C E h M T G u T a n Q C I X Q Y r m b g 0 f y C m I U d X N 8 3 / u G 9 + 7 X G 6 R T 2 3 g X O R j V 6 Q S F O E C e 1 K I r l a 4 S N N q T H 6 G U Q c H F m V f S m 2 V t 4 s m U C a q t 7 W N C n H P Y r X A 3 V I Q G Q U i O e b Y X t W w 5 + s j q v + w r b S z X Q i I G h 9 c Y R v F 2 g 6 M 1 x Q G Q h U G u 9 L e n 8 9 x n + w N h N z Z 2 H C T r G 7 / I g C w R y P s C e w B Q S w M E F A A C A A g A f Y Y m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2 G J l N j K + D u Z w I A A P Y d A A A T A B w A R m 9 y b X V s Y X M v U 2 V j d G l v b j E u b S C i G A A o o B Q A A A A A A A A A A A A A A A A A A A A A A A A A A A D t m U 9 v 2 j A Y x u 9 I f A c r v Y A U Z T B t H F p x 2 I B t q C v Q A p p a q C o n 8 c D C 8 R v Z D j Q g L v 0 a + x g 9 T d q t 4 n v N / C u b W K V t h 0 i W n I N j P 5 b f x + + r n y w r k S R Q F D j q b t / l s 3 w u n 5 N j L E i I 7 p m 8 w w E O c a y I Q F X E i M r n k H 5 W 3 8 X T Y 7 h 6 A C 3 W 5 N S r Q 5 B E h K v C B 8 q I V w O u 9 E A W n N r p s C + J k J t 2 2 O a k L u i U D B m V K k U y F n O i k u F N 8 7 x 9 c d d V E E y G v z l 6 g Z w 6 R X d Q J 4 x G V A t V 5 8 x x U Q 1 Y E n F Z r b i o w Q M I K R 9 V K 2 9 L p b K L L h N Q p K t S R q q H r t c C T m 6 L 7 n b r J 0 4 L j 1 Y P T 4 + z C U W A Y g h n 6 e q H n A N P I z 2 a U 4 g o c X R e P e z r t R 0 B k Q 7 0 i e B Q 5 1 F 4 T t x F g 9 3 U O 8 a 6 A W Z Y y K o S y a 9 G N z o S 1 z U F p N L 4 E L I n M J d f Q U T b R H p p T G T h 7 7 b l L h Z O 9 / r i f f u z r o M O S p A i 9 2 r p o o X T 7 D U u j s S P V + 1 + 5 0 i 9 7 F 2 X t d j k q v L G W 9 v v 1 d f H a q N / t V / P k 8 g n Y r k s 5 n O U / z n H I 3 g o Z I c N B Q u M 6 c A E c Z I Z M N r L A m M 6 M C G R E w V x Z t D s / C w 4 p o M z y v C k G d m T x n x g Q i o n 2 R 0 z 2 s w i Y z o y k Z / d 9 V d 7 W W C M B w Z 8 j U J 2 z G z s L D b m Y 8 O p g u y + 0 O z 8 L D i m g 8 N 1 f X y A 7 O 4 1 e 0 O L j u n o g B p n + E 1 4 4 2 a h M R 2 a W F C e 5 a + E n Z 8 F x 3 R w B I 4 y g 0 Z 7 W W B M B u b E 2 a S L S s 5 L z H w h v t f B I 1 J Y d w 6 4 c D / 2 Y v Z q k g i Z b l v s j V X E n O K + t H W s c E k H e A 6 2 K C 0 H a / H 2 v 2 q / C b c u b Q v P Z x j N M E t U e l S 1 c w h f n N K b R K t v O m t O / 6 V a P w F Q S w E C L Q A U A A I A C A B 9 h i Z T t m N 9 9 K Q A A A D 1 A A A A E g A A A A A A A A A A A A A A A A A A A A A A Q 2 9 u Z m l n L 1 B h Y 2 t h Z 2 U u e G 1 s U E s B A i 0 A F A A C A A g A f Y Y m U w / K 6 a u k A A A A 6 Q A A A B M A A A A A A A A A A A A A A A A A 8 A A A A F t D b 2 5 0 Z W 5 0 X 1 R 5 c G V z X S 5 4 b W x Q S w E C L Q A U A A I A C A B 9 h i Z T Y y v g 7 m c C A A D 2 H Q A A E w A A A A A A A A A A A A A A A A D h A Q A A R m 9 y b X V s Y X M v U 2 V j d G l v b j E u b V B L B Q Y A A A A A A w A D A M I A A A C V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p j Q A A A A A A A M e N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4 b H N f Y W N h Z G F w d G V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e G x z X 2 F j Y W R h c H R l c i I g L z 4 8 R W 5 0 c n k g V H l w Z T 0 i R m l s b G V k Q 2 9 t c G x l d G V S Z X N 1 b H R U b 1 d v c m t z a G V l d C I g V m F s d W U 9 I m w x I i A v P j x F b n R y e S B U e X B l P S J R d W V y e U l E I i B W Y W x 1 Z T 0 i c z g 5 M T A 1 Z D Q 2 L T V j O W Q t N G V j N S 0 5 Z D U 0 L T h m O W N h N m V l N T Y y Z C I g L z 4 8 R W 5 0 c n k g V H l w Z T 0 i R m l s b E x h c 3 R V c G R h d G V k I i B W Y W x 1 Z T 0 i Z D I w M j E t M D k t M D Z U M T Q 6 N T E 6 N T Y u N z U 1 O D g 5 N 1 o i I C 8 + P E V u d H J 5 I F R 5 c G U 9 I k Z p b G x D b 2 x 1 b W 5 U e X B l c y I g V m F s d W U 9 I n N C Z 1 l H Q X d N R i I g L z 4 8 R W 5 0 c n k g V H l w Z T 0 i R m l s b E N v b H V t b k 5 h b W V z I i B W Y W x 1 Z T 0 i c 1 s m c X V v d D t T W U 1 C T 0 w m c X V v d D s s J n F 1 b 3 Q 7 S V R F T S Z x d W 9 0 O y w m c X V v d D t H U k 9 V U C Z x d W 9 0 O y w m c X V v d D t R V F k x J n F 1 b 3 Q 7 L C Z x d W 9 0 O 1 F U W T I m c X V v d D s s J n F 1 b 3 Q 7 R V V S J n F 1 b 3 Q 7 X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j Y i I C 8 + P E V u d H J 5 I F R 5 c G U 9 I k F k Z G V k V G 9 E Y X R h T W 9 k Z W w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e G x z X 2 F j Y W R h c H R l c i 9 B d X R v U m V t b 3 Z l Z E N v b H V t b n M x L n t T W U 1 C T 0 w s M H 0 m c X V v d D s s J n F 1 b 3 Q 7 U 2 V j d G l v b j E v e G x z X 2 F j Y W R h c H R l c i 9 B d X R v U m V t b 3 Z l Z E N v b H V t b n M x L n t J V E V N L D F 9 J n F 1 b 3 Q 7 L C Z x d W 9 0 O 1 N l Y 3 R p b 2 4 x L 3 h s c 1 9 h Y 2 F k Y X B 0 Z X I v Q X V 0 b 1 J l b W 9 2 Z W R D b 2 x 1 b W 5 z M S 5 7 R 1 J P V V A s M n 0 m c X V v d D s s J n F 1 b 3 Q 7 U 2 V j d G l v b j E v e G x z X 2 F j Y W R h c H R l c i 9 B d X R v U m V t b 3 Z l Z E N v b H V t b n M x L n t R V F k x L D N 9 J n F 1 b 3 Q 7 L C Z x d W 9 0 O 1 N l Y 3 R p b 2 4 x L 3 h s c 1 9 h Y 2 F k Y X B 0 Z X I v Q X V 0 b 1 J l b W 9 2 Z W R D b 2 x 1 b W 5 z M S 5 7 U V R Z M i w 0 f S Z x d W 9 0 O y w m c X V v d D t T Z W N 0 a W 9 u M S 9 4 b H N f Y W N h Z G F w d G V y L 0 F 1 d G 9 S Z W 1 v d m V k Q 2 9 s d W 1 u c z E u e 0 V V U i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4 b H N f Y W N h Z G F w d G V y L 0 F 1 d G 9 S Z W 1 v d m V k Q 2 9 s d W 1 u c z E u e 1 N Z T U J P T C w w f S Z x d W 9 0 O y w m c X V v d D t T Z W N 0 a W 9 u M S 9 4 b H N f Y W N h Z G F w d G V y L 0 F 1 d G 9 S Z W 1 v d m V k Q 2 9 s d W 1 u c z E u e 0 l U R U 0 s M X 0 m c X V v d D s s J n F 1 b 3 Q 7 U 2 V j d G l v b j E v e G x z X 2 F j Y W R h c H R l c i 9 B d X R v U m V t b 3 Z l Z E N v b H V t b n M x L n t H U k 9 V U C w y f S Z x d W 9 0 O y w m c X V v d D t T Z W N 0 a W 9 u M S 9 4 b H N f Y W N h Z G F w d G V y L 0 F 1 d G 9 S Z W 1 v d m V k Q 2 9 s d W 1 u c z E u e 1 F U W T E s M 3 0 m c X V v d D s s J n F 1 b 3 Q 7 U 2 V j d G l v b j E v e G x z X 2 F j Y W R h c H R l c i 9 B d X R v U m V t b 3 Z l Z E N v b H V t b n M x L n t R V F k y L D R 9 J n F 1 b 3 Q 7 L C Z x d W 9 0 O 1 N l Y 3 R p b 2 4 x L 3 h s c 1 9 h Y 2 F k Y X B 0 Z X I v Q X V 0 b 1 J l b W 9 2 Z W R D b 2 x 1 b W 5 z M S 5 7 R V V S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4 b H N f Y W N h Z G F w d G V y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h s c 1 9 h Y 2 F k Y X B 0 Z X I v T m F n J U M 1 J T g y J U M z J U I z d 2 t p J T I w b y U y M H B v Z H d 5 J U M 1 J U J D c 3 p v b n l t J T I w c G 9 6 a W 9 t a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4 b H N f Y W N h Z G F w d G V y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h s c 1 9 h a W 8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4 b H N f Y W l v I i A v P j x F b n R y e S B U e X B l P S J G a W x s Z W R D b 2 1 w b G V 0 Z V J l c 3 V s d F R v V 2 9 y a 3 N o Z W V 0 I i B W Y W x 1 Z T 0 i b D E i I C 8 + P E V u d H J 5 I F R 5 c G U 9 I l F 1 Z X J 5 S U Q i I F Z h b H V l P S J z O G I 4 N T N j O T I t Z D R k M y 0 0 N z Y 0 L T k 0 Y T Y t N W I 3 N T V i Y T h k O D Z m I i A v P j x F b n R y e S B U e X B l P S J G a W x s T G F z d F V w Z G F 0 Z W Q i I F Z h b H V l P S J k M j A y M S 0 w O S 0 w N l Q x N D o 1 M T o 1 O S 4 z N z M 5 M j U y W i I g L z 4 8 R W 5 0 c n k g V H l w Z T 0 i R m l s b E N v b H V t b l R 5 c G V z I i B W Y W x 1 Z T 0 i c 0 J n W U d B d 0 1 G I i A v P j x F b n R y e S B U e X B l P S J G a W x s Q 2 9 s d W 1 u T m F t Z X M i I F Z h b H V l P S J z W y Z x d W 9 0 O 1 N Z T U J P T C Z x d W 9 0 O y w m c X V v d D t J V E V N J n F 1 b 3 Q 7 L C Z x d W 9 0 O 0 d S T 1 V Q J n F 1 b 3 Q 7 L C Z x d W 9 0 O 1 F U W T E m c X V v d D s s J n F 1 b 3 Q 7 U V R Z M i Z x d W 9 0 O y w m c X V v d D t F V V I m c X V v d D t d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x I i A v P j x F b n R y e S B U e X B l P S J B Z G R l Z F R v R G F 0 Y U 1 v Z G V s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h s c 1 9 h a W 8 v Q X V 0 b 1 J l b W 9 2 Z W R D b 2 x 1 b W 5 z M S 5 7 U 1 l N Q k 9 M L D B 9 J n F 1 b 3 Q 7 L C Z x d W 9 0 O 1 N l Y 3 R p b 2 4 x L 3 h s c 1 9 h a W 8 v Q X V 0 b 1 J l b W 9 2 Z W R D b 2 x 1 b W 5 z M S 5 7 S V R F T S w x f S Z x d W 9 0 O y w m c X V v d D t T Z W N 0 a W 9 u M S 9 4 b H N f Y W l v L 0 F 1 d G 9 S Z W 1 v d m V k Q 2 9 s d W 1 u c z E u e 0 d S T 1 V Q L D J 9 J n F 1 b 3 Q 7 L C Z x d W 9 0 O 1 N l Y 3 R p b 2 4 x L 3 h s c 1 9 h a W 8 v Q X V 0 b 1 J l b W 9 2 Z W R D b 2 x 1 b W 5 z M S 5 7 U V R Z M S w z f S Z x d W 9 0 O y w m c X V v d D t T Z W N 0 a W 9 u M S 9 4 b H N f Y W l v L 0 F 1 d G 9 S Z W 1 v d m V k Q 2 9 s d W 1 u c z E u e 1 F U W T I s N H 0 m c X V v d D s s J n F 1 b 3 Q 7 U 2 V j d G l v b j E v e G x z X 2 F p b y 9 B d X R v U m V t b 3 Z l Z E N v b H V t b n M x L n t F V V I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e G x z X 2 F p b y 9 B d X R v U m V t b 3 Z l Z E N v b H V t b n M x L n t T W U 1 C T 0 w s M H 0 m c X V v d D s s J n F 1 b 3 Q 7 U 2 V j d G l v b j E v e G x z X 2 F p b y 9 B d X R v U m V t b 3 Z l Z E N v b H V t b n M x L n t J V E V N L D F 9 J n F 1 b 3 Q 7 L C Z x d W 9 0 O 1 N l Y 3 R p b 2 4 x L 3 h s c 1 9 h a W 8 v Q X V 0 b 1 J l b W 9 2 Z W R D b 2 x 1 b W 5 z M S 5 7 R 1 J P V V A s M n 0 m c X V v d D s s J n F 1 b 3 Q 7 U 2 V j d G l v b j E v e G x z X 2 F p b y 9 B d X R v U m V t b 3 Z l Z E N v b H V t b n M x L n t R V F k x L D N 9 J n F 1 b 3 Q 7 L C Z x d W 9 0 O 1 N l Y 3 R p b 2 4 x L 3 h s c 1 9 h a W 8 v Q X V 0 b 1 J l b W 9 2 Z W R D b 2 x 1 b W 5 z M S 5 7 U V R Z M i w 0 f S Z x d W 9 0 O y w m c X V v d D t T Z W N 0 a W 9 u M S 9 4 b H N f Y W l v L 0 F 1 d G 9 S Z W 1 v d m V k Q 2 9 s d W 1 u c z E u e 0 V V U i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e G x z X 2 F p b y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4 b H N f Y W l v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e G x z X 2 F p b y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4 b H N f Y 3 B 1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e G x z X 2 N w d S I g L z 4 8 R W 5 0 c n k g V H l w Z T 0 i R m l s b G V k Q 2 9 t c G x l d G V S Z X N 1 b H R U b 1 d v c m t z a G V l d C I g V m F s d W U 9 I m w x I i A v P j x F b n R y e S B U e X B l P S J R d W V y e U l E I i B W Y W x 1 Z T 0 i c 2 J j N G M 4 N z l k L T E z O W E t N D J h O S 1 i Y m Y 2 L W U 4 M 2 Y 2 N G I 2 M T I z Z i I g L z 4 8 R W 5 0 c n k g V H l w Z T 0 i R m l s b E x h c 3 R V c G R h d G V k I i B W Y W x 1 Z T 0 i Z D I w M j E t M D k t M D Z U M T Q 6 N T E 6 N T Q u N z A 2 N j g z M l o i I C 8 + P E V u d H J 5 I F R 5 c G U 9 I k Z p b G x D b 2 x 1 b W 5 U e X B l c y I g V m F s d W U 9 I n N C Z 1 l H Q X d N R i I g L z 4 8 R W 5 0 c n k g V H l w Z T 0 i R m l s b E N v b H V t b k 5 h b W V z I i B W Y W x 1 Z T 0 i c 1 s m c X V v d D t T W U 1 C T 0 w m c X V v d D s s J n F 1 b 3 Q 7 S V R F T S Z x d W 9 0 O y w m c X V v d D t H U k 9 V U C Z x d W 9 0 O y w m c X V v d D t R V F k x J n F 1 b 3 Q 7 L C Z x d W 9 0 O 1 F U W T I m c X V v d D s s J n F 1 b 3 Q 7 R V V S J n F 1 b 3 Q 7 X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j U i I C 8 + P E V u d H J 5 I F R 5 c G U 9 I k F k Z G V k V G 9 E Y X R h T W 9 k Z W w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e G x z X 2 N w d S 9 B d X R v U m V t b 3 Z l Z E N v b H V t b n M x L n t T W U 1 C T 0 w s M H 0 m c X V v d D s s J n F 1 b 3 Q 7 U 2 V j d G l v b j E v e G x z X 2 N w d S 9 B d X R v U m V t b 3 Z l Z E N v b H V t b n M x L n t J V E V N L D F 9 J n F 1 b 3 Q 7 L C Z x d W 9 0 O 1 N l Y 3 R p b 2 4 x L 3 h s c 1 9 j c H U v Q X V 0 b 1 J l b W 9 2 Z W R D b 2 x 1 b W 5 z M S 5 7 R 1 J P V V A s M n 0 m c X V v d D s s J n F 1 b 3 Q 7 U 2 V j d G l v b j E v e G x z X 2 N w d S 9 B d X R v U m V t b 3 Z l Z E N v b H V t b n M x L n t R V F k x L D N 9 J n F 1 b 3 Q 7 L C Z x d W 9 0 O 1 N l Y 3 R p b 2 4 x L 3 h s c 1 9 j c H U v Q X V 0 b 1 J l b W 9 2 Z W R D b 2 x 1 b W 5 z M S 5 7 U V R Z M i w 0 f S Z x d W 9 0 O y w m c X V v d D t T Z W N 0 a W 9 u M S 9 4 b H N f Y 3 B 1 L 0 F 1 d G 9 S Z W 1 v d m V k Q 2 9 s d W 1 u c z E u e 0 V V U i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4 b H N f Y 3 B 1 L 0 F 1 d G 9 S Z W 1 v d m V k Q 2 9 s d W 1 u c z E u e 1 N Z T U J P T C w w f S Z x d W 9 0 O y w m c X V v d D t T Z W N 0 a W 9 u M S 9 4 b H N f Y 3 B 1 L 0 F 1 d G 9 S Z W 1 v d m V k Q 2 9 s d W 1 u c z E u e 0 l U R U 0 s M X 0 m c X V v d D s s J n F 1 b 3 Q 7 U 2 V j d G l v b j E v e G x z X 2 N w d S 9 B d X R v U m V t b 3 Z l Z E N v b H V t b n M x L n t H U k 9 V U C w y f S Z x d W 9 0 O y w m c X V v d D t T Z W N 0 a W 9 u M S 9 4 b H N f Y 3 B 1 L 0 F 1 d G 9 S Z W 1 v d m V k Q 2 9 s d W 1 u c z E u e 1 F U W T E s M 3 0 m c X V v d D s s J n F 1 b 3 Q 7 U 2 V j d G l v b j E v e G x z X 2 N w d S 9 B d X R v U m V t b 3 Z l Z E N v b H V t b n M x L n t R V F k y L D R 9 J n F 1 b 3 Q 7 L C Z x d W 9 0 O 1 N l Y 3 R p b 2 4 x L 3 h s c 1 9 j c H U v Q X V 0 b 1 J l b W 9 2 Z W R D b 2 x 1 b W 5 z M S 5 7 R V V S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4 b H N f Y 3 B 1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h s c 1 9 j c H U v T m F n J U M 1 J T g y J U M z J U I z d 2 t p J T I w b y U y M H B v Z H d 5 J U M 1 J U J D c 3 p v b n l t J T I w c G 9 6 a W 9 t a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4 b H N f Y 3 B 1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h s c 1 9 k Z X N r d G 9 w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e G x z X 2 R l c 2 t 0 b 3 A i I C 8 + P E V u d H J 5 I F R 5 c G U 9 I k Z p b G x l Z E N v b X B s Z X R l U m V z d W x 0 V G 9 X b 3 J r c 2 h l Z X Q i I F Z h b H V l P S J s M S I g L z 4 8 R W 5 0 c n k g V H l w Z T 0 i U X V l c n l J R C I g V m F s d W U 9 I n M z M D c 4 N D d l Y i 0 1 Y m J i L T Q x Y z k t O D Z h Z i 0 z Z D I 5 N j g 5 O W Q 5 Y z I i I C 8 + P E V u d H J 5 I F R 5 c G U 9 I k Z p b G x M Y X N 0 V X B k Y X R l Z C I g V m F s d W U 9 I m Q y M D I x L T A 5 L T A 2 V D E 0 O j U x O j U 1 L j A y O T g x O D l a I i A v P j x F b n R y e S B U e X B l P S J G a W x s Q 2 9 s d W 1 u V H l w Z X M i I F Z h b H V l P S J z Q m d Z R 0 F 3 T U Y i I C 8 + P E V u d H J 5 I F R 5 c G U 9 I k Z p b G x D b 2 x 1 b W 5 O Y W 1 l c y I g V m F s d W U 9 I n N b J n F 1 b 3 Q 7 U 1 l N Q k 9 M J n F 1 b 3 Q 7 L C Z x d W 9 0 O 0 l U R U 0 m c X V v d D s s J n F 1 b 3 Q 7 R 1 J P V V A m c X V v d D s s J n F 1 b 3 Q 7 U V R Z M S Z x d W 9 0 O y w m c X V v d D t R V F k y J n F 1 b 3 Q 7 L C Z x d W 9 0 O 0 V V U i Z x d W 9 0 O 1 0 i I C 8 + P E V u d H J 5 I F R 5 c G U 9 I k Z p b G x T d G F 0 d X M i I F Z h b H V l P S J z Q 2 9 t c G x l d G U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e G x z X 2 R l c 2 t 0 b 3 A v Q X V 0 b 1 J l b W 9 2 Z W R D b 2 x 1 b W 5 z M S 5 7 U 1 l N Q k 9 M L D B 9 J n F 1 b 3 Q 7 L C Z x d W 9 0 O 1 N l Y 3 R p b 2 4 x L 3 h s c 1 9 k Z X N r d G 9 w L 0 F 1 d G 9 S Z W 1 v d m V k Q 2 9 s d W 1 u c z E u e 0 l U R U 0 s M X 0 m c X V v d D s s J n F 1 b 3 Q 7 U 2 V j d G l v b j E v e G x z X 2 R l c 2 t 0 b 3 A v Q X V 0 b 1 J l b W 9 2 Z W R D b 2 x 1 b W 5 z M S 5 7 R 1 J P V V A s M n 0 m c X V v d D s s J n F 1 b 3 Q 7 U 2 V j d G l v b j E v e G x z X 2 R l c 2 t 0 b 3 A v Q X V 0 b 1 J l b W 9 2 Z W R D b 2 x 1 b W 5 z M S 5 7 U V R Z M S w z f S Z x d W 9 0 O y w m c X V v d D t T Z W N 0 a W 9 u M S 9 4 b H N f Z G V z a 3 R v c C 9 B d X R v U m V t b 3 Z l Z E N v b H V t b n M x L n t R V F k y L D R 9 J n F 1 b 3 Q 7 L C Z x d W 9 0 O 1 N l Y 3 R p b 2 4 x L 3 h s c 1 9 k Z X N r d G 9 w L 0 F 1 d G 9 S Z W 1 v d m V k Q 2 9 s d W 1 u c z E u e 0 V V U i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4 b H N f Z G V z a 3 R v c C 9 B d X R v U m V t b 3 Z l Z E N v b H V t b n M x L n t T W U 1 C T 0 w s M H 0 m c X V v d D s s J n F 1 b 3 Q 7 U 2 V j d G l v b j E v e G x z X 2 R l c 2 t 0 b 3 A v Q X V 0 b 1 J l b W 9 2 Z W R D b 2 x 1 b W 5 z M S 5 7 S V R F T S w x f S Z x d W 9 0 O y w m c X V v d D t T Z W N 0 a W 9 u M S 9 4 b H N f Z G V z a 3 R v c C 9 B d X R v U m V t b 3 Z l Z E N v b H V t b n M x L n t H U k 9 V U C w y f S Z x d W 9 0 O y w m c X V v d D t T Z W N 0 a W 9 u M S 9 4 b H N f Z G V z a 3 R v c C 9 B d X R v U m V t b 3 Z l Z E N v b H V t b n M x L n t R V F k x L D N 9 J n F 1 b 3 Q 7 L C Z x d W 9 0 O 1 N l Y 3 R p b 2 4 x L 3 h s c 1 9 k Z X N r d G 9 w L 0 F 1 d G 9 S Z W 1 v d m V k Q 2 9 s d W 1 u c z E u e 1 F U W T I s N H 0 m c X V v d D s s J n F 1 b 3 Q 7 U 2 V j d G l v b j E v e G x z X 2 R l c 2 t 0 b 3 A v Q X V 0 b 1 J l b W 9 2 Z W R D b 2 x 1 b W 5 z M S 5 7 R V V S L D V 9 J n F 1 b 3 Q 7 X S w m c X V v d D t S Z W x h d G l v b n N o a X B J b m Z v J n F 1 b 3 Q 7 O l t d f S I g L z 4 8 R W 5 0 c n k g V H l w Z T 0 i R m l s b E N v d W 5 0 I i B W Y W x 1 Z T 0 i b D k 4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e G x z X 2 R l c 2 t 0 b 3 A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e G x z X 2 R l c 2 t 0 b 3 A v T m F n J U M 1 J T g y J U M z J U I z d 2 t p J T I w b y U y M H B v Z H d 5 J U M 1 J U J D c 3 p v b n l t J T I w c G 9 6 a W 9 t a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4 b H N f Z G V z a 3 R v c C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4 b H N f Z 3 B 1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e G x z X 2 d w d S I g L z 4 8 R W 5 0 c n k g V H l w Z T 0 i R m l s b G V k Q 2 9 t c G x l d G V S Z X N 1 b H R U b 1 d v c m t z a G V l d C I g V m F s d W U 9 I m w x I i A v P j x F b n R y e S B U e X B l P S J R d W V y e U l E I i B W Y W x 1 Z T 0 i c 2 N l M T A z Y z I 1 L W U 2 Y T g t N D Z i O S 1 i M W I 2 L W M 4 M G U 5 Z D E 2 M m Z k M S I g L z 4 8 R W 5 0 c n k g V H l w Z T 0 i R m l s b E x h c 3 R V c G R h d G V k I i B W Y W x 1 Z T 0 i Z D I w M j E t M D k t M D Z U M T Q 6 N T E 6 N T Y u N D I z N z c w M l o i I C 8 + P E V u d H J 5 I F R 5 c G U 9 I k Z p b G x D b 2 x 1 b W 5 U e X B l c y I g V m F s d W U 9 I n N C Z 1 l H Q X d N R i I g L z 4 8 R W 5 0 c n k g V H l w Z T 0 i R m l s b E N v b H V t b k 5 h b W V z I i B W Y W x 1 Z T 0 i c 1 s m c X V v d D t T W U 1 C T 0 w m c X V v d D s s J n F 1 b 3 Q 7 S V R F T S Z x d W 9 0 O y w m c X V v d D t H U k 9 V U C Z x d W 9 0 O y w m c X V v d D t R V F k x J n F 1 b 3 Q 7 L C Z x d W 9 0 O 1 F U W T I m c X V v d D s s J n F 1 b 3 Q 7 R V V S J n F 1 b 3 Q 7 X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C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4 b H N f Z 3 B 1 L 0 F 1 d G 9 S Z W 1 v d m V k Q 2 9 s d W 1 u c z E u e 1 N Z T U J P T C w w f S Z x d W 9 0 O y w m c X V v d D t T Z W N 0 a W 9 u M S 9 4 b H N f Z 3 B 1 L 0 F 1 d G 9 S Z W 1 v d m V k Q 2 9 s d W 1 u c z E u e 0 l U R U 0 s M X 0 m c X V v d D s s J n F 1 b 3 Q 7 U 2 V j d G l v b j E v e G x z X 2 d w d S 9 B d X R v U m V t b 3 Z l Z E N v b H V t b n M x L n t H U k 9 V U C w y f S Z x d W 9 0 O y w m c X V v d D t T Z W N 0 a W 9 u M S 9 4 b H N f Z 3 B 1 L 0 F 1 d G 9 S Z W 1 v d m V k Q 2 9 s d W 1 u c z E u e 1 F U W T E s M 3 0 m c X V v d D s s J n F 1 b 3 Q 7 U 2 V j d G l v b j E v e G x z X 2 d w d S 9 B d X R v U m V t b 3 Z l Z E N v b H V t b n M x L n t R V F k y L D R 9 J n F 1 b 3 Q 7 L C Z x d W 9 0 O 1 N l Y 3 R p b 2 4 x L 3 h s c 1 9 n c H U v Q X V 0 b 1 J l b W 9 2 Z W R D b 2 x 1 b W 5 z M S 5 7 R V V S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3 h s c 1 9 n c H U v Q X V 0 b 1 J l b W 9 2 Z W R D b 2 x 1 b W 5 z M S 5 7 U 1 l N Q k 9 M L D B 9 J n F 1 b 3 Q 7 L C Z x d W 9 0 O 1 N l Y 3 R p b 2 4 x L 3 h s c 1 9 n c H U v Q X V 0 b 1 J l b W 9 2 Z W R D b 2 x 1 b W 5 z M S 5 7 S V R F T S w x f S Z x d W 9 0 O y w m c X V v d D t T Z W N 0 a W 9 u M S 9 4 b H N f Z 3 B 1 L 0 F 1 d G 9 S Z W 1 v d m V k Q 2 9 s d W 1 u c z E u e 0 d S T 1 V Q L D J 9 J n F 1 b 3 Q 7 L C Z x d W 9 0 O 1 N l Y 3 R p b 2 4 x L 3 h s c 1 9 n c H U v Q X V 0 b 1 J l b W 9 2 Z W R D b 2 x 1 b W 5 z M S 5 7 U V R Z M S w z f S Z x d W 9 0 O y w m c X V v d D t T Z W N 0 a W 9 u M S 9 4 b H N f Z 3 B 1 L 0 F 1 d G 9 S Z W 1 v d m V k Q 2 9 s d W 1 u c z E u e 1 F U W T I s N H 0 m c X V v d D s s J n F 1 b 3 Q 7 U 2 V j d G l v b j E v e G x z X 2 d w d S 9 B d X R v U m V t b 3 Z l Z E N v b H V t b n M x L n t F V V I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h s c 1 9 n c H U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e G x z X 2 d w d S 9 O Y W c l Q z U l O D I l Q z M l Q j N 3 a 2 k l M j B v J T I w c G 9 k d 3 k l Q z U l Q k N z e m 9 u e W 0 l M j B w b 3 p p b 2 1 p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h s c 1 9 n c H U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e G x z X 2 R p c 2 s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4 b H N f Z G l z a y I g L z 4 8 R W 5 0 c n k g V H l w Z T 0 i R m l s b G V k Q 2 9 t c G x l d G V S Z X N 1 b H R U b 1 d v c m t z a G V l d C I g V m F s d W U 9 I m w x I i A v P j x F b n R y e S B U e X B l P S J R d W V y e U l E I i B W Y W x 1 Z T 0 i c z k 3 Y j V j Z D B h L W U 5 N D E t N D N i O C 1 i M T g 5 L W N i N D U 3 N T d i N W I 5 N i I g L z 4 8 R W 5 0 c n k g V H l w Z T 0 i R m l s b E x h c 3 R V c G R h d G V k I i B W Y W x 1 Z T 0 i Z D I w M j E t M D k t M D Z U M T Q 6 N T E 6 N T g u M j I 4 O T U 4 M 1 o i I C 8 + P E V u d H J 5 I F R 5 c G U 9 I k Z p b G x D b 2 x 1 b W 5 U e X B l c y I g V m F s d W U 9 I n N C Z 1 l H Q X d N R i I g L z 4 8 R W 5 0 c n k g V H l w Z T 0 i R m l s b E N v b H V t b k 5 h b W V z I i B W Y W x 1 Z T 0 i c 1 s m c X V v d D t T W U 1 C T 0 w m c X V v d D s s J n F 1 b 3 Q 7 S V R F T S Z x d W 9 0 O y w m c X V v d D t H U k 9 V U C Z x d W 9 0 O y w m c X V v d D t R V F k x J n F 1 b 3 Q 7 L C Z x d W 9 0 O 1 F U W T I m c X V v d D s s J n F 1 b 3 Q 7 R V V S J n F 1 b 3 Q 7 X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T I i I C 8 + P E V u d H J 5 I F R 5 c G U 9 I k F k Z G V k V G 9 E Y X R h T W 9 k Z W w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e G x z X 2 R p c 2 s v Q X V 0 b 1 J l b W 9 2 Z W R D b 2 x 1 b W 5 z M S 5 7 U 1 l N Q k 9 M L D B 9 J n F 1 b 3 Q 7 L C Z x d W 9 0 O 1 N l Y 3 R p b 2 4 x L 3 h s c 1 9 k a X N r L 0 F 1 d G 9 S Z W 1 v d m V k Q 2 9 s d W 1 u c z E u e 0 l U R U 0 s M X 0 m c X V v d D s s J n F 1 b 3 Q 7 U 2 V j d G l v b j E v e G x z X 2 R p c 2 s v Q X V 0 b 1 J l b W 9 2 Z W R D b 2 x 1 b W 5 z M S 5 7 R 1 J P V V A s M n 0 m c X V v d D s s J n F 1 b 3 Q 7 U 2 V j d G l v b j E v e G x z X 2 R p c 2 s v Q X V 0 b 1 J l b W 9 2 Z W R D b 2 x 1 b W 5 z M S 5 7 U V R Z M S w z f S Z x d W 9 0 O y w m c X V v d D t T Z W N 0 a W 9 u M S 9 4 b H N f Z G l z a y 9 B d X R v U m V t b 3 Z l Z E N v b H V t b n M x L n t R V F k y L D R 9 J n F 1 b 3 Q 7 L C Z x d W 9 0 O 1 N l Y 3 R p b 2 4 x L 3 h s c 1 9 k a X N r L 0 F 1 d G 9 S Z W 1 v d m V k Q 2 9 s d W 1 u c z E u e 0 V V U i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4 b H N f Z G l z a y 9 B d X R v U m V t b 3 Z l Z E N v b H V t b n M x L n t T W U 1 C T 0 w s M H 0 m c X V v d D s s J n F 1 b 3 Q 7 U 2 V j d G l v b j E v e G x z X 2 R p c 2 s v Q X V 0 b 1 J l b W 9 2 Z W R D b 2 x 1 b W 5 z M S 5 7 S V R F T S w x f S Z x d W 9 0 O y w m c X V v d D t T Z W N 0 a W 9 u M S 9 4 b H N f Z G l z a y 9 B d X R v U m V t b 3 Z l Z E N v b H V t b n M x L n t H U k 9 V U C w y f S Z x d W 9 0 O y w m c X V v d D t T Z W N 0 a W 9 u M S 9 4 b H N f Z G l z a y 9 B d X R v U m V t b 3 Z l Z E N v b H V t b n M x L n t R V F k x L D N 9 J n F 1 b 3 Q 7 L C Z x d W 9 0 O 1 N l Y 3 R p b 2 4 x L 3 h s c 1 9 k a X N r L 0 F 1 d G 9 S Z W 1 v d m V k Q 2 9 s d W 1 u c z E u e 1 F U W T I s N H 0 m c X V v d D s s J n F 1 b 3 Q 7 U 2 V j d G l v b j E v e G x z X 2 R p c 2 s v Q X V 0 b 1 J l b W 9 2 Z W R D b 2 x 1 b W 5 z M S 5 7 R V V S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4 b H N f Z G l z a y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4 b H N f Z G l z a y 9 O Y W c l Q z U l O D I l Q z M l Q j N 3 a 2 k l M j B v J T I w c G 9 k d 3 k l Q z U l Q k N z e m 9 u e W 0 l M j B w b 3 p p b 2 1 p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h s c 1 9 k a X N r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h s c 1 9 t Y m 8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4 b H N f b W J v I i A v P j x F b n R y e S B U e X B l P S J G a W x s Z W R D b 2 1 w b G V 0 Z V J l c 3 V s d F R v V 2 9 y a 3 N o Z W V 0 I i B W Y W x 1 Z T 0 i b D E i I C 8 + P E V u d H J 5 I F R 5 c G U 9 I l F 1 Z X J 5 S U Q i I F Z h b H V l P S J z Y 2 E 5 Y j k 5 M 2 Q t M j Z h Y i 0 0 Z T Q y L T k w N T E t O D J h N 2 N m Y T M x N T M 0 I i A v P j x F b n R y e S B U e X B l P S J G a W x s T G F z d F V w Z G F 0 Z W Q i I F Z h b H V l P S J k M j A y M S 0 w O S 0 w N l Q x N D o 1 M T o 1 N i 4 0 O T c 1 N z M 0 W i I g L z 4 8 R W 5 0 c n k g V H l w Z T 0 i R m l s b E N v b H V t b l R 5 c G V z I i B W Y W x 1 Z T 0 i c 0 J n W U d B d 0 1 G I i A v P j x F b n R y e S B U e X B l P S J G a W x s Q 2 9 s d W 1 u T m F t Z X M i I F Z h b H V l P S J z W y Z x d W 9 0 O 1 N Z T U J P T C Z x d W 9 0 O y w m c X V v d D t J V E V N J n F 1 b 3 Q 7 L C Z x d W 9 0 O 0 d S T 1 V Q J n F 1 b 3 Q 7 L C Z x d W 9 0 O 1 F U W T E m c X V v d D s s J n F 1 b 3 Q 7 U V R Z M i Z x d W 9 0 O y w m c X V v d D t F V V I m c X V v d D t d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z M i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4 b H N f b W J v L 0 F 1 d G 9 S Z W 1 v d m V k Q 2 9 s d W 1 u c z E u e 1 N Z T U J P T C w w f S Z x d W 9 0 O y w m c X V v d D t T Z W N 0 a W 9 u M S 9 4 b H N f b W J v L 0 F 1 d G 9 S Z W 1 v d m V k Q 2 9 s d W 1 u c z E u e 0 l U R U 0 s M X 0 m c X V v d D s s J n F 1 b 3 Q 7 U 2 V j d G l v b j E v e G x z X 2 1 i b y 9 B d X R v U m V t b 3 Z l Z E N v b H V t b n M x L n t H U k 9 V U C w y f S Z x d W 9 0 O y w m c X V v d D t T Z W N 0 a W 9 u M S 9 4 b H N f b W J v L 0 F 1 d G 9 S Z W 1 v d m V k Q 2 9 s d W 1 u c z E u e 1 F U W T E s M 3 0 m c X V v d D s s J n F 1 b 3 Q 7 U 2 V j d G l v b j E v e G x z X 2 1 i b y 9 B d X R v U m V t b 3 Z l Z E N v b H V t b n M x L n t R V F k y L D R 9 J n F 1 b 3 Q 7 L C Z x d W 9 0 O 1 N l Y 3 R p b 2 4 x L 3 h s c 1 9 t Y m 8 v Q X V 0 b 1 J l b W 9 2 Z W R D b 2 x 1 b W 5 z M S 5 7 R V V S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3 h s c 1 9 t Y m 8 v Q X V 0 b 1 J l b W 9 2 Z W R D b 2 x 1 b W 5 z M S 5 7 U 1 l N Q k 9 M L D B 9 J n F 1 b 3 Q 7 L C Z x d W 9 0 O 1 N l Y 3 R p b 2 4 x L 3 h s c 1 9 t Y m 8 v Q X V 0 b 1 J l b W 9 2 Z W R D b 2 x 1 b W 5 z M S 5 7 S V R F T S w x f S Z x d W 9 0 O y w m c X V v d D t T Z W N 0 a W 9 u M S 9 4 b H N f b W J v L 0 F 1 d G 9 S Z W 1 v d m V k Q 2 9 s d W 1 u c z E u e 0 d S T 1 V Q L D J 9 J n F 1 b 3 Q 7 L C Z x d W 9 0 O 1 N l Y 3 R p b 2 4 x L 3 h s c 1 9 t Y m 8 v Q X V 0 b 1 J l b W 9 2 Z W R D b 2 x 1 b W 5 z M S 5 7 U V R Z M S w z f S Z x d W 9 0 O y w m c X V v d D t T Z W N 0 a W 9 u M S 9 4 b H N f b W J v L 0 F 1 d G 9 S Z W 1 v d m V k Q 2 9 s d W 1 u c z E u e 1 F U W T I s N H 0 m c X V v d D s s J n F 1 b 3 Q 7 U 2 V j d G l v b j E v e G x z X 2 1 i b y 9 B d X R v U m V t b 3 Z l Z E N v b H V t b n M x L n t F V V I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h s c 1 9 t Y m 8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e G x z X 2 1 i b y 9 O Y W c l Q z U l O D I l Q z M l Q j N 3 a 2 k l M j B v J T I w c G 9 k d 3 k l Q z U l Q k N z e m 9 u e W 0 l M j B w b 3 p p b 2 1 p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h s c 1 9 t Y m 8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e G x z X 2 1 v Y m l s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h s c 1 9 t b 2 J p b G U i I C 8 + P E V u d H J 5 I F R 5 c G U 9 I k Z p b G x l Z E N v b X B s Z X R l U m V z d W x 0 V G 9 X b 3 J r c 2 h l Z X Q i I F Z h b H V l P S J s M S I g L z 4 8 R W 5 0 c n k g V H l w Z T 0 i U X V l c n l J R C I g V m F s d W U 9 I n M 4 N D l m Y W Q 4 M i 1 l N D Y x L T R k N T Y t Y T V k N y 0 3 O D k x Y z I x O D M 4 Y W Q i I C 8 + P E V u d H J 5 I F R 5 c G U 9 I k Z p b G x M Y X N 0 V X B k Y X R l Z C I g V m F s d W U 9 I m Q y M D I x L T A 5 L T A 2 V D E 0 O j U x O j U 4 L j I 1 N j g 3 M j F a I i A v P j x F b n R y e S B U e X B l P S J G a W x s Q 2 9 s d W 1 u V H l w Z X M i I F Z h b H V l P S J z Q m d Z R 0 F 3 T U Y i I C 8 + P E V u d H J 5 I F R 5 c G U 9 I k Z p b G x D b 2 x 1 b W 5 O Y W 1 l c y I g V m F s d W U 9 I n N b J n F 1 b 3 Q 7 U 1 l N Q k 9 M J n F 1 b 3 Q 7 L C Z x d W 9 0 O 0 l U R U 0 m c X V v d D s s J n F 1 b 3 Q 7 R 1 J P V V A m c X V v d D s s J n F 1 b 3 Q 7 U V R Z M S Z x d W 9 0 O y w m c X V v d D t R V F k y J n F 1 b 3 Q 7 L C Z x d W 9 0 O 0 V V U i Z x d W 9 0 O 1 0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M i I C 8 + P E V u d H J 5 I F R 5 c G U 9 I k F k Z G V k V G 9 E Y X R h T W 9 k Z W w i I F Z h b H V l P S J s M C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e G x z X 2 1 v Y m l s Z S 9 B d X R v U m V t b 3 Z l Z E N v b H V t b n M x L n t T W U 1 C T 0 w s M H 0 m c X V v d D s s J n F 1 b 3 Q 7 U 2 V j d G l v b j E v e G x z X 2 1 v Y m l s Z S 9 B d X R v U m V t b 3 Z l Z E N v b H V t b n M x L n t J V E V N L D F 9 J n F 1 b 3 Q 7 L C Z x d W 9 0 O 1 N l Y 3 R p b 2 4 x L 3 h s c 1 9 t b 2 J p b G U v Q X V 0 b 1 J l b W 9 2 Z W R D b 2 x 1 b W 5 z M S 5 7 R 1 J P V V A s M n 0 m c X V v d D s s J n F 1 b 3 Q 7 U 2 V j d G l v b j E v e G x z X 2 1 v Y m l s Z S 9 B d X R v U m V t b 3 Z l Z E N v b H V t b n M x L n t R V F k x L D N 9 J n F 1 b 3 Q 7 L C Z x d W 9 0 O 1 N l Y 3 R p b 2 4 x L 3 h s c 1 9 t b 2 J p b G U v Q X V 0 b 1 J l b W 9 2 Z W R D b 2 x 1 b W 5 z M S 5 7 U V R Z M i w 0 f S Z x d W 9 0 O y w m c X V v d D t T Z W N 0 a W 9 u M S 9 4 b H N f b W 9 i a W x l L 0 F 1 d G 9 S Z W 1 v d m V k Q 2 9 s d W 1 u c z E u e 0 V V U i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4 b H N f b W 9 i a W x l L 0 F 1 d G 9 S Z W 1 v d m V k Q 2 9 s d W 1 u c z E u e 1 N Z T U J P T C w w f S Z x d W 9 0 O y w m c X V v d D t T Z W N 0 a W 9 u M S 9 4 b H N f b W 9 i a W x l L 0 F 1 d G 9 S Z W 1 v d m V k Q 2 9 s d W 1 u c z E u e 0 l U R U 0 s M X 0 m c X V v d D s s J n F 1 b 3 Q 7 U 2 V j d G l v b j E v e G x z X 2 1 v Y m l s Z S 9 B d X R v U m V t b 3 Z l Z E N v b H V t b n M x L n t H U k 9 V U C w y f S Z x d W 9 0 O y w m c X V v d D t T Z W N 0 a W 9 u M S 9 4 b H N f b W 9 i a W x l L 0 F 1 d G 9 S Z W 1 v d m V k Q 2 9 s d W 1 u c z E u e 1 F U W T E s M 3 0 m c X V v d D s s J n F 1 b 3 Q 7 U 2 V j d G l v b j E v e G x z X 2 1 v Y m l s Z S 9 B d X R v U m V t b 3 Z l Z E N v b H V t b n M x L n t R V F k y L D R 9 J n F 1 b 3 Q 7 L C Z x d W 9 0 O 1 N l Y 3 R p b 2 4 x L 3 h s c 1 9 t b 2 J p b G U v Q X V 0 b 1 J l b W 9 2 Z W R D b 2 x 1 b W 5 z M S 5 7 R V V S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4 b H N f b W 9 i a W x l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h s c 1 9 t b 2 J p b G U v T m F n J U M 1 J T g y J U M z J U I z d 2 t p J T I w b y U y M H B v Z H d 5 J U M 1 J U J D c 3 p v b n l t J T I w c G 9 6 a W 9 t a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4 b H N f b W 9 i a W x l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h s c 1 9 t b 2 5 p d G 9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e G x z X 2 1 v b m l 0 b 3 I i I C 8 + P E V u d H J 5 I F R 5 c G U 9 I k Z p b G x l Z E N v b X B s Z X R l U m V z d W x 0 V G 9 X b 3 J r c 2 h l Z X Q i I F Z h b H V l P S J s M S I g L z 4 8 R W 5 0 c n k g V H l w Z T 0 i U X V l c n l J R C I g V m F s d W U 9 I n M 4 M m Y x M m M 1 N S 0 5 M T J i L T R h M T Q t Y m M w Y y 1 j M j B m Z T I 5 Y z E x N T g i I C 8 + P E V u d H J 5 I F R 5 c G U 9 I k Z p b G x M Y X N 0 V X B k Y X R l Z C I g V m F s d W U 9 I m Q y M D I x L T A 5 L T A 2 V D E 0 O j U x O j U 4 L j M x N z c x M j R a I i A v P j x F b n R y e S B U e X B l P S J G a W x s Q 2 9 s d W 1 u V H l w Z X M i I F Z h b H V l P S J z Q m d Z R 0 F 3 T U Y i I C 8 + P E V u d H J 5 I F R 5 c G U 9 I k Z p b G x D b 2 x 1 b W 5 O Y W 1 l c y I g V m F s d W U 9 I n N b J n F 1 b 3 Q 7 U 1 l N Q k 9 M J n F 1 b 3 Q 7 L C Z x d W 9 0 O 0 l U R U 0 m c X V v d D s s J n F 1 b 3 Q 7 R 1 J P V V A m c X V v d D s s J n F 1 b 3 Q 7 U V R Z M S Z x d W 9 0 O y w m c X V v d D t R V F k y J n F 1 b 3 Q 7 L C Z x d W 9 0 O 0 V V U i Z x d W 9 0 O 1 0 i I C 8 + P E V u d H J 5 I F R 5 c G U 9 I k Z p b G x T d G F 0 d X M i I F Z h b H V l P S J z Q 2 9 t c G x l d G U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e G x z X 2 1 v b m l 0 b 3 I v Q X V 0 b 1 J l b W 9 2 Z W R D b 2 x 1 b W 5 z M S 5 7 U 1 l N Q k 9 M L D B 9 J n F 1 b 3 Q 7 L C Z x d W 9 0 O 1 N l Y 3 R p b 2 4 x L 3 h s c 1 9 t b 2 5 p d G 9 y L 0 F 1 d G 9 S Z W 1 v d m V k Q 2 9 s d W 1 u c z E u e 0 l U R U 0 s M X 0 m c X V v d D s s J n F 1 b 3 Q 7 U 2 V j d G l v b j E v e G x z X 2 1 v b m l 0 b 3 I v Q X V 0 b 1 J l b W 9 2 Z W R D b 2 x 1 b W 5 z M S 5 7 R 1 J P V V A s M n 0 m c X V v d D s s J n F 1 b 3 Q 7 U 2 V j d G l v b j E v e G x z X 2 1 v b m l 0 b 3 I v Q X V 0 b 1 J l b W 9 2 Z W R D b 2 x 1 b W 5 z M S 5 7 U V R Z M S w z f S Z x d W 9 0 O y w m c X V v d D t T Z W N 0 a W 9 u M S 9 4 b H N f b W 9 u a X R v c i 9 B d X R v U m V t b 3 Z l Z E N v b H V t b n M x L n t R V F k y L D R 9 J n F 1 b 3 Q 7 L C Z x d W 9 0 O 1 N l Y 3 R p b 2 4 x L 3 h s c 1 9 t b 2 5 p d G 9 y L 0 F 1 d G 9 S Z W 1 v d m V k Q 2 9 s d W 1 u c z E u e 0 V V U i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4 b H N f b W 9 u a X R v c i 9 B d X R v U m V t b 3 Z l Z E N v b H V t b n M x L n t T W U 1 C T 0 w s M H 0 m c X V v d D s s J n F 1 b 3 Q 7 U 2 V j d G l v b j E v e G x z X 2 1 v b m l 0 b 3 I v Q X V 0 b 1 J l b W 9 2 Z W R D b 2 x 1 b W 5 z M S 5 7 S V R F T S w x f S Z x d W 9 0 O y w m c X V v d D t T Z W N 0 a W 9 u M S 9 4 b H N f b W 9 u a X R v c i 9 B d X R v U m V t b 3 Z l Z E N v b H V t b n M x L n t H U k 9 V U C w y f S Z x d W 9 0 O y w m c X V v d D t T Z W N 0 a W 9 u M S 9 4 b H N f b W 9 u a X R v c i 9 B d X R v U m V t b 3 Z l Z E N v b H V t b n M x L n t R V F k x L D N 9 J n F 1 b 3 Q 7 L C Z x d W 9 0 O 1 N l Y 3 R p b 2 4 x L 3 h s c 1 9 t b 2 5 p d G 9 y L 0 F 1 d G 9 S Z W 1 v d m V k Q 2 9 s d W 1 u c z E u e 1 F U W T I s N H 0 m c X V v d D s s J n F 1 b 3 Q 7 U 2 V j d G l v b j E v e G x z X 2 1 v b m l 0 b 3 I v Q X V 0 b 1 J l b W 9 2 Z W R D b 2 x 1 b W 5 z M S 5 7 R V V S L D V 9 J n F 1 b 3 Q 7 X S w m c X V v d D t S Z W x h d G l v b n N o a X B J b m Z v J n F 1 b 3 Q 7 O l t d f S I g L z 4 8 R W 5 0 c n k g V H l w Z T 0 i R m l s b E N v d W 5 0 I i B W Y W x 1 Z T 0 i b D E y M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h s c 1 9 t b 2 5 p d G 9 y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h s c 1 9 t b 2 5 p d G 9 y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e G x z X 2 1 v b m l 0 b 3 I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e G x z X 2 5 v d G V i b 2 9 r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e G x z X 2 5 v d G V i b 2 9 r I i A v P j x F b n R y e S B U e X B l P S J G a W x s Z W R D b 2 1 w b G V 0 Z V J l c 3 V s d F R v V 2 9 y a 3 N o Z W V 0 I i B W Y W x 1 Z T 0 i b D E i I C 8 + P E V u d H J 5 I F R 5 c G U 9 I l F 1 Z X J 5 S U Q i I F Z h b H V l P S J z O W E 1 M G M 2 Z j k t M T E w Y S 0 0 Y T k z L W I w M G Y t N D U 4 Z G Q y O T M x N D E y I i A v P j x F b n R y e S B U e X B l P S J G a W x s R X J y b 3 J D b 3 V u d C I g V m F s d W U 9 I m w w I i A v P j x F b n R y e S B U e X B l P S J G a W x s T G F z d F V w Z G F 0 Z W Q i I F Z h b H V l P S J k M j A y M S 0 w O S 0 w N l Q x M D o 1 N D o x M C 4 w O T M 5 N z g 3 W i I g L z 4 8 R W 5 0 c n k g V H l w Z T 0 i R m l s b E N v b H V t b l R 5 c G V z I i B W Y W x 1 Z T 0 i c 0 J n W U d B d 0 1 G I i A v P j x F b n R y e S B U e X B l P S J G a W x s R X J y b 3 J D b 2 R l I i B W Y W x 1 Z T 0 i c 1 V u a 2 5 v d 2 4 i I C 8 + P E V u d H J 5 I F R 5 c G U 9 I k Z p b G x D b 3 V u d C I g V m F s d W U 9 I m w x N j Y i I C 8 + P E V u d H J 5 I F R 5 c G U 9 I k Z p b G x D b 2 x 1 b W 5 O Y W 1 l c y I g V m F s d W U 9 I n N b J n F 1 b 3 Q 7 U 1 l N Q k 9 M J n F 1 b 3 Q 7 L C Z x d W 9 0 O 0 l U R U 0 m c X V v d D s s J n F 1 b 3 Q 7 R 1 J P V V A m c X V v d D s s J n F 1 b 3 Q 7 U V R Z M S Z x d W 9 0 O y w m c X V v d D t R V F k y J n F 1 b 3 Q 7 L C Z x d W 9 0 O 0 V V U i Z x d W 9 0 O 1 0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e G x z X 2 5 v d G V i b 2 9 r L 0 F 1 d G 9 S Z W 1 v d m V k Q 2 9 s d W 1 u c z E u e 1 N Z T U J P T C w w f S Z x d W 9 0 O y w m c X V v d D t T Z W N 0 a W 9 u M S 9 4 b H N f b m 9 0 Z W J v b 2 s v Q X V 0 b 1 J l b W 9 2 Z W R D b 2 x 1 b W 5 z M S 5 7 S V R F T S w x f S Z x d W 9 0 O y w m c X V v d D t T Z W N 0 a W 9 u M S 9 4 b H N f b m 9 0 Z W J v b 2 s v Q X V 0 b 1 J l b W 9 2 Z W R D b 2 x 1 b W 5 z M S 5 7 R 1 J P V V A s M n 0 m c X V v d D s s J n F 1 b 3 Q 7 U 2 V j d G l v b j E v e G x z X 2 5 v d G V i b 2 9 r L 0 F 1 d G 9 S Z W 1 v d m V k Q 2 9 s d W 1 u c z E u e 1 F U W T E s M 3 0 m c X V v d D s s J n F 1 b 3 Q 7 U 2 V j d G l v b j E v e G x z X 2 5 v d G V i b 2 9 r L 0 F 1 d G 9 S Z W 1 v d m V k Q 2 9 s d W 1 u c z E u e 1 F U W T I s N H 0 m c X V v d D s s J n F 1 b 3 Q 7 U 2 V j d G l v b j E v e G x z X 2 5 v d G V i b 2 9 r L 0 F 1 d G 9 S Z W 1 v d m V k Q 2 9 s d W 1 u c z E u e 0 V V U i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4 b H N f b m 9 0 Z W J v b 2 s v Q X V 0 b 1 J l b W 9 2 Z W R D b 2 x 1 b W 5 z M S 5 7 U 1 l N Q k 9 M L D B 9 J n F 1 b 3 Q 7 L C Z x d W 9 0 O 1 N l Y 3 R p b 2 4 x L 3 h s c 1 9 u b 3 R l Y m 9 v a y 9 B d X R v U m V t b 3 Z l Z E N v b H V t b n M x L n t J V E V N L D F 9 J n F 1 b 3 Q 7 L C Z x d W 9 0 O 1 N l Y 3 R p b 2 4 x L 3 h s c 1 9 u b 3 R l Y m 9 v a y 9 B d X R v U m V t b 3 Z l Z E N v b H V t b n M x L n t H U k 9 V U C w y f S Z x d W 9 0 O y w m c X V v d D t T Z W N 0 a W 9 u M S 9 4 b H N f b m 9 0 Z W J v b 2 s v Q X V 0 b 1 J l b W 9 2 Z W R D b 2 x 1 b W 5 z M S 5 7 U V R Z M S w z f S Z x d W 9 0 O y w m c X V v d D t T Z W N 0 a W 9 u M S 9 4 b H N f b m 9 0 Z W J v b 2 s v Q X V 0 b 1 J l b W 9 2 Z W R D b 2 x 1 b W 5 z M S 5 7 U V R Z M i w 0 f S Z x d W 9 0 O y w m c X V v d D t T Z W N 0 a W 9 u M S 9 4 b H N f b m 9 0 Z W J v b 2 s v Q X V 0 b 1 J l b W 9 2 Z W R D b 2 x 1 b W 5 z M S 5 7 R V V S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4 b H N f b m 9 0 Z W J v b 2 s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e G x z X 2 5 v d G V i b 2 9 r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e G x z X 2 5 v d G V i b 2 9 r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h s c 1 9 v d G h l c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h s c 1 9 v d G h l c i I g L z 4 8 R W 5 0 c n k g V H l w Z T 0 i R m l s b G V k Q 2 9 t c G x l d G V S Z X N 1 b H R U b 1 d v c m t z a G V l d C I g V m F s d W U 9 I m w x I i A v P j x F b n R y e S B U e X B l P S J R d W V y e U l E I i B W Y W x 1 Z T 0 i c z A x Z D Y y Y z k 5 L W I w Y T I t N D c 5 Z i 1 i M D c w L T k z N G R k O G M y O W Q 1 Z i I g L z 4 8 R W 5 0 c n k g V H l w Z T 0 i R m l s b E x h c 3 R V c G R h d G V k I i B W Y W x 1 Z T 0 i Z D I w M j E t M D k t M D Z U M T Q 6 N T E 6 N T Y u N z A w M D M x N F o i I C 8 + P E V u d H J 5 I F R 5 c G U 9 I k Z p b G x D b 2 x 1 b W 5 U e X B l c y I g V m F s d W U 9 I n N C Z 1 l H Q X d N R i I g L z 4 8 R W 5 0 c n k g V H l w Z T 0 i R m l s b E N v b H V t b k 5 h b W V z I i B W Y W x 1 Z T 0 i c 1 s m c X V v d D t T W U 1 C T 0 w m c X V v d D s s J n F 1 b 3 Q 7 S V R F T S Z x d W 9 0 O y w m c X V v d D t H U k 9 V U C Z x d W 9 0 O y w m c X V v d D t R V F k x J n F 1 b 3 Q 7 L C Z x d W 9 0 O 1 F U W T I m c X V v d D s s J n F 1 b 3 Q 7 R V V S J n F 1 b 3 Q 7 X S I g L z 4 8 R W 5 0 c n k g V H l w Z T 0 i R m l s b E V y c m 9 y Q 2 9 1 b n Q i I F Z h b H V l P S J s M C I g L z 4 8 R W 5 0 c n k g V H l w Z T 0 i R m l s b F N 0 Y X R 1 c y I g V m F s d W U 9 I n N D b 2 1 w b G V 0 Z S I g L z 4 8 R W 5 0 c n k g V H l w Z T 0 i R m l s b E V y c m 9 y Q 2 9 k Z S I g V m F s d W U 9 I n N V b m t u b 3 d u I i A v P j x F b n R y e S B U e X B l P S J G a W x s Q 2 9 1 b n Q i I F Z h b H V l P S J s M T I z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h s c 1 9 v d G h l c i 9 B d X R v U m V t b 3 Z l Z E N v b H V t b n M x L n t T W U 1 C T 0 w s M H 0 m c X V v d D s s J n F 1 b 3 Q 7 U 2 V j d G l v b j E v e G x z X 2 9 0 a G V y L 0 F 1 d G 9 S Z W 1 v d m V k Q 2 9 s d W 1 u c z E u e 0 l U R U 0 s M X 0 m c X V v d D s s J n F 1 b 3 Q 7 U 2 V j d G l v b j E v e G x z X 2 9 0 a G V y L 0 F 1 d G 9 S Z W 1 v d m V k Q 2 9 s d W 1 u c z E u e 0 d S T 1 V Q L D J 9 J n F 1 b 3 Q 7 L C Z x d W 9 0 O 1 N l Y 3 R p b 2 4 x L 3 h s c 1 9 v d G h l c i 9 B d X R v U m V t b 3 Z l Z E N v b H V t b n M x L n t R V F k x L D N 9 J n F 1 b 3 Q 7 L C Z x d W 9 0 O 1 N l Y 3 R p b 2 4 x L 3 h s c 1 9 v d G h l c i 9 B d X R v U m V t b 3 Z l Z E N v b H V t b n M x L n t R V F k y L D R 9 J n F 1 b 3 Q 7 L C Z x d W 9 0 O 1 N l Y 3 R p b 2 4 x L 3 h s c 1 9 v d G h l c i 9 B d X R v U m V t b 3 Z l Z E N v b H V t b n M x L n t F V V I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e G x z X 2 9 0 a G V y L 0 F 1 d G 9 S Z W 1 v d m V k Q 2 9 s d W 1 u c z E u e 1 N Z T U J P T C w w f S Z x d W 9 0 O y w m c X V v d D t T Z W N 0 a W 9 u M S 9 4 b H N f b 3 R o Z X I v Q X V 0 b 1 J l b W 9 2 Z W R D b 2 x 1 b W 5 z M S 5 7 S V R F T S w x f S Z x d W 9 0 O y w m c X V v d D t T Z W N 0 a W 9 u M S 9 4 b H N f b 3 R o Z X I v Q X V 0 b 1 J l b W 9 2 Z W R D b 2 x 1 b W 5 z M S 5 7 R 1 J P V V A s M n 0 m c X V v d D s s J n F 1 b 3 Q 7 U 2 V j d G l v b j E v e G x z X 2 9 0 a G V y L 0 F 1 d G 9 S Z W 1 v d m V k Q 2 9 s d W 1 u c z E u e 1 F U W T E s M 3 0 m c X V v d D s s J n F 1 b 3 Q 7 U 2 V j d G l v b j E v e G x z X 2 9 0 a G V y L 0 F 1 d G 9 S Z W 1 v d m V k Q 2 9 s d W 1 u c z E u e 1 F U W T I s N H 0 m c X V v d D s s J n F 1 b 3 Q 7 U 2 V j d G l v b j E v e G x z X 2 9 0 a G V y L 0 F 1 d G 9 S Z W 1 v d m V k Q 2 9 s d W 1 u c z E u e 0 V V U i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e G x z X 2 9 0 a G V y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h s c 1 9 v d G h l c i 9 O Y W c l Q z U l O D I l Q z M l Q j N 3 a 2 k l M j B v J T I w c G 9 k d 3 k l Q z U l Q k N z e m 9 u e W 0 l M j B w b 3 p p b 2 1 p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h s c 1 9 v d G h l c i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4 b H N f c H J p b n R l c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h s c 1 9 w c m l u d G V y I i A v P j x F b n R y e S B U e X B l P S J G a W x s Z W R D b 2 1 w b G V 0 Z V J l c 3 V s d F R v V 2 9 y a 3 N o Z W V 0 I i B W Y W x 1 Z T 0 i b D E i I C 8 + P E V u d H J 5 I F R 5 c G U 9 I l F 1 Z X J 5 S U Q i I F Z h b H V l P S J z Y 2 Q 5 Z G N k Z D Q t M j F i Z i 0 0 Y T Y x L T k 4 M W Q t N T N m Z D E y M W U 5 Z T U y I i A v P j x F b n R y e S B U e X B l P S J G a W x s T G F z d F V w Z G F 0 Z W Q i I F Z h b H V l P S J k M j A y M S 0 w O S 0 w N l Q x N D o 1 M T o 1 N C 4 4 N j M y N j M 5 W i I g L z 4 8 R W 5 0 c n k g V H l w Z T 0 i R m l s b E N v b H V t b l R 5 c G V z I i B W Y W x 1 Z T 0 i c 0 J n W U d B d 0 1 G I i A v P j x F b n R y e S B U e X B l P S J G a W x s Q 2 9 s d W 1 u T m F t Z X M i I F Z h b H V l P S J z W y Z x d W 9 0 O 1 N Z T U J P T C Z x d W 9 0 O y w m c X V v d D t J V E V N J n F 1 b 3 Q 7 L C Z x d W 9 0 O 0 d S T 1 V Q J n F 1 b 3 Q 7 L C Z x d W 9 0 O 1 F U W T E m c X V v d D s s J n F 1 b 3 Q 7 U V R Z M i Z x d W 9 0 O y w m c X V v d D t F V V I m c X V v d D t d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y N i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4 b H N f c H J p b n R l c i 9 B d X R v U m V t b 3 Z l Z E N v b H V t b n M x L n t T W U 1 C T 0 w s M H 0 m c X V v d D s s J n F 1 b 3 Q 7 U 2 V j d G l v b j E v e G x z X 3 B y a W 5 0 Z X I v Q X V 0 b 1 J l b W 9 2 Z W R D b 2 x 1 b W 5 z M S 5 7 S V R F T S w x f S Z x d W 9 0 O y w m c X V v d D t T Z W N 0 a W 9 u M S 9 4 b H N f c H J p b n R l c i 9 B d X R v U m V t b 3 Z l Z E N v b H V t b n M x L n t H U k 9 V U C w y f S Z x d W 9 0 O y w m c X V v d D t T Z W N 0 a W 9 u M S 9 4 b H N f c H J p b n R l c i 9 B d X R v U m V t b 3 Z l Z E N v b H V t b n M x L n t R V F k x L D N 9 J n F 1 b 3 Q 7 L C Z x d W 9 0 O 1 N l Y 3 R p b 2 4 x L 3 h s c 1 9 w c m l u d G V y L 0 F 1 d G 9 S Z W 1 v d m V k Q 2 9 s d W 1 u c z E u e 1 F U W T I s N H 0 m c X V v d D s s J n F 1 b 3 Q 7 U 2 V j d G l v b j E v e G x z X 3 B y a W 5 0 Z X I v Q X V 0 b 1 J l b W 9 2 Z W R D b 2 x 1 b W 5 z M S 5 7 R V V S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3 h s c 1 9 w c m l u d G V y L 0 F 1 d G 9 S Z W 1 v d m V k Q 2 9 s d W 1 u c z E u e 1 N Z T U J P T C w w f S Z x d W 9 0 O y w m c X V v d D t T Z W N 0 a W 9 u M S 9 4 b H N f c H J p b n R l c i 9 B d X R v U m V t b 3 Z l Z E N v b H V t b n M x L n t J V E V N L D F 9 J n F 1 b 3 Q 7 L C Z x d W 9 0 O 1 N l Y 3 R p b 2 4 x L 3 h s c 1 9 w c m l u d G V y L 0 F 1 d G 9 S Z W 1 v d m V k Q 2 9 s d W 1 u c z E u e 0 d S T 1 V Q L D J 9 J n F 1 b 3 Q 7 L C Z x d W 9 0 O 1 N l Y 3 R p b 2 4 x L 3 h s c 1 9 w c m l u d G V y L 0 F 1 d G 9 S Z W 1 v d m V k Q 2 9 s d W 1 u c z E u e 1 F U W T E s M 3 0 m c X V v d D s s J n F 1 b 3 Q 7 U 2 V j d G l v b j E v e G x z X 3 B y a W 5 0 Z X I v Q X V 0 b 1 J l b W 9 2 Z W R D b 2 x 1 b W 5 z M S 5 7 U V R Z M i w 0 f S Z x d W 9 0 O y w m c X V v d D t T Z W N 0 a W 9 u M S 9 4 b H N f c H J p b n R l c i 9 B d X R v U m V t b 3 Z l Z E N v b H V t b n M x L n t F V V I s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h s c 1 9 w c m l u d G V y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h s c 1 9 w c m l u d G V y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e G x z X 3 B y a W 5 0 Z X I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e G x z X 3 J h b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h s c 1 9 y Y W 0 i I C 8 + P E V u d H J 5 I F R 5 c G U 9 I k Z p b G x l Z E N v b X B s Z X R l U m V z d W x 0 V G 9 X b 3 J r c 2 h l Z X Q i I F Z h b H V l P S J s M S I g L z 4 8 R W 5 0 c n k g V H l w Z T 0 i U X V l c n l J R C I g V m F s d W U 9 I n M y Y z k x O D Q 2 M C 1 h O G M z L T R h Y j k t Y T R j N S 0 w Y m Q 4 Y T g 1 Y j l l M m M i I C 8 + P E V u d H J 5 I F R 5 c G U 9 I k Z p b G x M Y X N 0 V X B k Y X R l Z C I g V m F s d W U 9 I m Q y M D I x L T A 5 L T A 2 V D E 0 O j U x O j U 4 L j I 4 M D g w O T J a I i A v P j x F b n R y e S B U e X B l P S J G a W x s Q 2 9 s d W 1 u V H l w Z X M i I F Z h b H V l P S J z Q m d Z R 0 F 3 T U Y i I C 8 + P E V u d H J 5 I F R 5 c G U 9 I k Z p b G x D b 2 x 1 b W 5 O Y W 1 l c y I g V m F s d W U 9 I n N b J n F 1 b 3 Q 7 U 1 l N Q k 9 M J n F 1 b 3 Q 7 L C Z x d W 9 0 O 0 l U R U 0 m c X V v d D s s J n F 1 b 3 Q 7 R 1 J P V V A m c X V v d D s s J n F 1 b 3 Q 7 U V R Z M S Z x d W 9 0 O y w m c X V v d D t R V F k y J n F 1 b 3 Q 7 L C Z x d W 9 0 O 0 V V U i Z x d W 9 0 O 1 0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M 1 I i A v P j x F b n R y e S B U e X B l P S J B Z G R l Z F R v R G F 0 Y U 1 v Z G V s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h s c 1 9 y Y W 0 v Q X V 0 b 1 J l b W 9 2 Z W R D b 2 x 1 b W 5 z M S 5 7 U 1 l N Q k 9 M L D B 9 J n F 1 b 3 Q 7 L C Z x d W 9 0 O 1 N l Y 3 R p b 2 4 x L 3 h s c 1 9 y Y W 0 v Q X V 0 b 1 J l b W 9 2 Z W R D b 2 x 1 b W 5 z M S 5 7 S V R F T S w x f S Z x d W 9 0 O y w m c X V v d D t T Z W N 0 a W 9 u M S 9 4 b H N f c m F t L 0 F 1 d G 9 S Z W 1 v d m V k Q 2 9 s d W 1 u c z E u e 0 d S T 1 V Q L D J 9 J n F 1 b 3 Q 7 L C Z x d W 9 0 O 1 N l Y 3 R p b 2 4 x L 3 h s c 1 9 y Y W 0 v Q X V 0 b 1 J l b W 9 2 Z W R D b 2 x 1 b W 5 z M S 5 7 U V R Z M S w z f S Z x d W 9 0 O y w m c X V v d D t T Z W N 0 a W 9 u M S 9 4 b H N f c m F t L 0 F 1 d G 9 S Z W 1 v d m V k Q 2 9 s d W 1 u c z E u e 1 F U W T I s N H 0 m c X V v d D s s J n F 1 b 3 Q 7 U 2 V j d G l v b j E v e G x z X 3 J h b S 9 B d X R v U m V t b 3 Z l Z E N v b H V t b n M x L n t F V V I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e G x z X 3 J h b S 9 B d X R v U m V t b 3 Z l Z E N v b H V t b n M x L n t T W U 1 C T 0 w s M H 0 m c X V v d D s s J n F 1 b 3 Q 7 U 2 V j d G l v b j E v e G x z X 3 J h b S 9 B d X R v U m V t b 3 Z l Z E N v b H V t b n M x L n t J V E V N L D F 9 J n F 1 b 3 Q 7 L C Z x d W 9 0 O 1 N l Y 3 R p b 2 4 x L 3 h s c 1 9 y Y W 0 v Q X V 0 b 1 J l b W 9 2 Z W R D b 2 x 1 b W 5 z M S 5 7 R 1 J P V V A s M n 0 m c X V v d D s s J n F 1 b 3 Q 7 U 2 V j d G l v b j E v e G x z X 3 J h b S 9 B d X R v U m V t b 3 Z l Z E N v b H V t b n M x L n t R V F k x L D N 9 J n F 1 b 3 Q 7 L C Z x d W 9 0 O 1 N l Y 3 R p b 2 4 x L 3 h s c 1 9 y Y W 0 v Q X V 0 b 1 J l b W 9 2 Z W R D b 2 x 1 b W 5 z M S 5 7 U V R Z M i w 0 f S Z x d W 9 0 O y w m c X V v d D t T Z W N 0 a W 9 u M S 9 4 b H N f c m F t L 0 F 1 d G 9 S Z W 1 v d m V k Q 2 9 s d W 1 u c z E u e 0 V V U i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e G x z X 3 J h b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4 b H N f c m F t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e G x z X 3 J h b S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U Y W J s Z V 8 w I i A v P j x F b n R y e S B U e X B l P S J G a W x s Z W R D b 2 1 w b G V 0 Z V J l c 3 V s d F R v V 2 9 y a 3 N o Z W V 0 I i B W Y W x 1 Z T 0 i b D E i I C 8 + P E V u d H J 5 I F R 5 c G U 9 I l F 1 Z X J 5 S U Q i I F Z h b H V l P S J z O G U 4 Z D g 3 N W U t M m Y y M S 0 0 M D k y L W E x O D M t N T Y y Y W Y w Y T I y Z T E 3 I i A v P j x F b n R y e S B U e X B l P S J G a W x s T G F z d F V w Z G F 0 Z W Q i I F Z h b H V l P S J k M j A y M S 0 w O S 0 w N l Q x N D o 1 M T o 1 O C 4 x N D Q x O D I z W i I g L z 4 8 R W 5 0 c n k g V H l w Z T 0 i R m l s b E V y c m 9 y Q 2 9 1 b n Q i I F Z h b H V l P S J s M C I g L z 4 8 R W 5 0 c n k g V H l w Z T 0 i R m l s b E N v b H V t b l R 5 c G V z I i B W Y W x 1 Z T 0 i c 0 J n W U Y i I C 8 + P E V u d H J 5 I F R 5 c G U 9 I k Z p b G x D b 2 x 1 b W 5 O Y W 1 l c y I g V m F s d W U 9 I n N b J n F 1 b 3 Q 7 T m F 6 d 2 E g d 2 F s d X R 5 J n F 1 b 3 Q 7 L C Z x d W 9 0 O 0 t v Z C B 3 Y W x 1 d H k m c X V v d D s s J n F 1 b 3 Q 7 S 3 V y c y D F m 3 J l Z G 5 p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M z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C 9 B d X R v U m V t b 3 Z l Z E N v b H V t b n M x L n t O Y X p 3 Y S B 3 Y W x 1 d H k s M H 0 m c X V v d D s s J n F 1 b 3 Q 7 U 2 V j d G l v b j E v V G F i b G U g M C 9 B d X R v U m V t b 3 Z l Z E N v b H V t b n M x L n t L b 2 Q g d 2 F s d X R 5 L D F 9 J n F 1 b 3 Q 7 L C Z x d W 9 0 O 1 N l Y 3 R p b 2 4 x L 1 R h Y m x l I D A v Q X V 0 b 1 J l b W 9 2 Z W R D b 2 x 1 b W 5 z M S 5 7 S 3 V y c y D F m 3 J l Z G 5 p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I D A v Q X V 0 b 1 J l b W 9 2 Z W R D b 2 x 1 b W 5 z M S 5 7 T m F 6 d 2 E g d 2 F s d X R 5 L D B 9 J n F 1 b 3 Q 7 L C Z x d W 9 0 O 1 N l Y 3 R p b 2 4 x L 1 R h Y m x l I D A v Q X V 0 b 1 J l b W 9 2 Z W R D b 2 x 1 b W 5 z M S 5 7 S 2 9 k I H d h b H V 0 e S w x f S Z x d W 9 0 O y w m c X V v d D t T Z W N 0 a W 9 u M S 9 U Y W J s Z S A w L 0 F 1 d G 9 S Z W 1 v d m V k Q 2 9 s d W 1 u c z E u e 0 t 1 c n M g x Z t y Z W R u a S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l M j A w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9 E Y X R h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9 a b W l l b m l v b m 8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O m D R + 4 k E j U m y 8 i V M J b 0 o r Q A A A A A C A A A A A A A Q Z g A A A A E A A C A A A A B a y i S z o X a / i / W c 3 r Y c w 8 k N e Q O k u t w p H q j d L J j F 6 1 H P g A A A A A A O g A A A A A I A A C A A A A A 9 Y Q C N 5 7 f C H y D L V R 6 m y C W L d e w i 3 T K 9 A A C P F A i k k q 8 2 3 1 A A A A B e f e Z d T Q 6 8 0 U M S Q H R Y 4 B R u a l Q y W Q 9 8 n h i k j P y y j r n b 7 K V g a Z u m / y 5 2 Q S e W z q p c N 7 / 2 X V K 1 c o Y F y B 4 2 1 1 Y r M G C q 1 3 v G q j H 2 i l g 2 G e O a Q q D S O E A A A A D t n O u E G U K Q G X B v l C 4 O Y u t W k C o R i 2 F e r 0 8 n 6 A I B 9 I U F x V k c C f 9 b 6 z W z o E r e t 6 O o 1 b C p h P L P N x W 4 V i / E d S g n Z t h v < / D a t a M a s h u p > 
</file>

<file path=customXml/itemProps1.xml><?xml version="1.0" encoding="utf-8"?>
<ds:datastoreItem xmlns:ds="http://schemas.openxmlformats.org/officeDocument/2006/customXml" ds:itemID="{6099449D-0653-44C0-9221-33F562278B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Bartosz Zięba</dc:creator>
  <cp:keywords/>
  <dc:description/>
  <cp:lastModifiedBy>Bartosz Zięba</cp:lastModifiedBy>
  <cp:revision/>
  <dcterms:created xsi:type="dcterms:W3CDTF">2020-10-08T18:55:40Z</dcterms:created>
  <dcterms:modified xsi:type="dcterms:W3CDTF">2021-09-07T07:15:30Z</dcterms:modified>
  <cp:category/>
  <cp:contentStatus/>
</cp:coreProperties>
</file>